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autoCompressPictures="0"/>
  <mc:AlternateContent xmlns:mc="http://schemas.openxmlformats.org/markup-compatibility/2006">
    <mc:Choice Requires="x15">
      <x15ac:absPath xmlns:x15ac="http://schemas.microsoft.com/office/spreadsheetml/2010/11/ac" url="C:\Users\Activo Fijo 030\Desktop\EVALUACION DE INDEPENDIENTES\"/>
    </mc:Choice>
  </mc:AlternateContent>
  <xr:revisionPtr revIDLastSave="0" documentId="13_ncr:1_{3570D326-F170-4072-9AD0-C589BBBB81E7}" xr6:coauthVersionLast="47" xr6:coauthVersionMax="47" xr10:uidLastSave="{00000000-0000-0000-0000-000000000000}"/>
  <bookViews>
    <workbookView xWindow="-120" yWindow="-120" windowWidth="20730" windowHeight="11160" tabRatio="712" firstSheet="1" activeTab="9" xr2:uid="{00000000-000D-0000-FFFF-FFFF00000000}"/>
  </bookViews>
  <sheets>
    <sheet name="Concertacion " sheetId="1" state="hidden" r:id="rId1"/>
    <sheet name="MANUAL" sheetId="22" r:id="rId2"/>
    <sheet name="ANEXO 1" sheetId="12" r:id="rId3"/>
    <sheet name="Seguimiento 2" sheetId="5" state="hidden" r:id="rId4"/>
    <sheet name="Seguimiento 3" sheetId="6" state="hidden" r:id="rId5"/>
    <sheet name="Seguimiento 4" sheetId="7" state="hidden" r:id="rId6"/>
    <sheet name="Final" sheetId="9" state="hidden" r:id="rId7"/>
    <sheet name="Componente de Gestion Adicional" sheetId="14" state="hidden" r:id="rId8"/>
    <sheet name="ANEXO 2" sheetId="17" r:id="rId9"/>
    <sheet name="ANEXO 3" sheetId="16" r:id="rId10"/>
    <sheet name="Instructivo" sheetId="3" state="hidden" r:id="rId11"/>
  </sheets>
  <definedNames>
    <definedName name="_xlnm._FilterDatabase" localSheetId="2" hidden="1">'ANEXO 1'!$B$4:$R$29</definedName>
    <definedName name="_xlnm.Print_Area" localSheetId="2">'ANEXO 1'!$B$4:$R$34</definedName>
    <definedName name="_xlnm.Print_Area" localSheetId="8">'ANEXO 2'!$B$2:$I$80</definedName>
    <definedName name="_xlnm.Print_Area" localSheetId="9">'ANEXO 3'!$A$1:$I$32</definedName>
    <definedName name="_xlnm.Print_Area" localSheetId="7">'Componente de Gestion Adicional'!$A$1:$O$20</definedName>
    <definedName name="_xlnm.Print_Area" localSheetId="1">MANUAL!$A$1:$U$47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P27" i="12" l="1"/>
  <c r="D9" i="16"/>
  <c r="E9" i="16" s="1"/>
  <c r="E14" i="16" s="1"/>
  <c r="E19" i="16" s="1"/>
  <c r="G74" i="17"/>
  <c r="F74" i="17"/>
  <c r="E74" i="17"/>
  <c r="G67" i="17"/>
  <c r="F67" i="17"/>
  <c r="E67" i="17"/>
  <c r="G60" i="17"/>
  <c r="F60" i="17"/>
  <c r="E60" i="17"/>
  <c r="G53" i="17"/>
  <c r="F53" i="17"/>
  <c r="E53" i="17"/>
  <c r="G48" i="17"/>
  <c r="F48" i="17"/>
  <c r="E48" i="17"/>
  <c r="G41" i="17"/>
  <c r="F41" i="17"/>
  <c r="E41" i="17"/>
  <c r="G35" i="17"/>
  <c r="F35" i="17"/>
  <c r="E35" i="17"/>
  <c r="G28" i="17"/>
  <c r="F28" i="17"/>
  <c r="E28" i="17"/>
  <c r="E17" i="17"/>
  <c r="F17" i="17"/>
  <c r="G17" i="17"/>
  <c r="H14" i="17"/>
  <c r="P11" i="12"/>
  <c r="P15" i="12"/>
  <c r="P19" i="12"/>
  <c r="P22" i="12"/>
  <c r="P8" i="12"/>
  <c r="H42" i="17"/>
  <c r="H36" i="17"/>
  <c r="H27" i="12"/>
  <c r="E16" i="16"/>
  <c r="I16" i="9"/>
  <c r="H13" i="9"/>
  <c r="K13" i="9"/>
  <c r="L13" i="9"/>
  <c r="K10" i="9"/>
  <c r="K16" i="9"/>
  <c r="H10" i="9"/>
  <c r="L10" i="9"/>
  <c r="H7" i="9"/>
  <c r="L7" i="9"/>
  <c r="M13" i="9"/>
  <c r="M7" i="9"/>
  <c r="M10" i="9"/>
  <c r="M16" i="9"/>
  <c r="J16" i="9"/>
  <c r="B16" i="9"/>
  <c r="H27" i="5"/>
  <c r="M24" i="7"/>
  <c r="M21" i="7"/>
  <c r="M18" i="7"/>
  <c r="M27" i="7"/>
  <c r="K24" i="7"/>
  <c r="K21" i="7"/>
  <c r="M24" i="6"/>
  <c r="J24" i="6"/>
  <c r="J24" i="7"/>
  <c r="J21" i="6"/>
  <c r="J21" i="7"/>
  <c r="J18" i="6"/>
  <c r="J18" i="7"/>
  <c r="M18" i="6"/>
  <c r="I18" i="5"/>
  <c r="I18" i="6"/>
  <c r="H18" i="6"/>
  <c r="M24" i="5"/>
  <c r="M21" i="5"/>
  <c r="M18" i="5"/>
  <c r="I24" i="5"/>
  <c r="I24" i="7"/>
  <c r="H24" i="7"/>
  <c r="I21" i="5"/>
  <c r="I21" i="7"/>
  <c r="K27" i="7"/>
  <c r="H21" i="6"/>
  <c r="B27" i="7"/>
  <c r="H21" i="7"/>
  <c r="L21" i="7"/>
  <c r="H18" i="7"/>
  <c r="D7" i="7"/>
  <c r="D6" i="7"/>
  <c r="D5" i="7"/>
  <c r="D4" i="7"/>
  <c r="B27" i="6"/>
  <c r="H24" i="6"/>
  <c r="I24" i="6"/>
  <c r="L24" i="6"/>
  <c r="D7" i="6"/>
  <c r="D6" i="6"/>
  <c r="D5" i="6"/>
  <c r="D4" i="6"/>
  <c r="B27" i="5"/>
  <c r="L24" i="5"/>
  <c r="L21" i="5"/>
  <c r="D7" i="5"/>
  <c r="D6" i="5"/>
  <c r="D5" i="5"/>
  <c r="D4" i="5"/>
  <c r="B26" i="1"/>
  <c r="I18" i="7"/>
  <c r="I27" i="7"/>
  <c r="M27" i="5"/>
  <c r="J27" i="6"/>
  <c r="H16" i="9"/>
  <c r="H27" i="7"/>
  <c r="I27" i="5"/>
  <c r="L24" i="7"/>
  <c r="L18" i="7"/>
  <c r="J27" i="7"/>
  <c r="L16" i="9"/>
  <c r="I21" i="6"/>
  <c r="I27" i="6"/>
  <c r="L18" i="6"/>
  <c r="H27" i="6"/>
  <c r="L21" i="6"/>
  <c r="M21" i="6"/>
  <c r="M27" i="6"/>
  <c r="L18" i="5"/>
  <c r="L27" i="5"/>
  <c r="L27" i="6"/>
  <c r="L27" i="7"/>
  <c r="H61" i="17"/>
  <c r="H54" i="17"/>
  <c r="F75" i="17"/>
  <c r="H49" i="17"/>
  <c r="H29" i="17"/>
  <c r="H68" i="17"/>
  <c r="H18" i="17"/>
  <c r="E75" i="17"/>
  <c r="G75" i="17"/>
  <c r="H77" i="17"/>
  <c r="D11" i="16"/>
  <c r="E11" i="16"/>
  <c r="I77" i="17"/>
  <c r="P2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Leandry Luz Vargas Alvarez</author>
    <author>ana karina marin quiros marin quiros</author>
    <author>Ligia del Pilar Agudelo</author>
    <author>Cristian Camilo Angulo Escobar</author>
  </authors>
  <commentList>
    <comment ref="O5" authorId="0" shapeId="0" xr:uid="{00000000-0006-0000-0200-00000100000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D6" authorId="0" shapeId="0" xr:uid="{00000000-0006-0000-0200-000002000000}">
      <text>
        <r>
          <rPr>
            <sz val="12"/>
            <color rgb="FF000000"/>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6" authorId="0" shapeId="0" xr:uid="{00000000-0006-0000-0200-000003000000}">
      <text>
        <r>
          <rPr>
            <sz val="12"/>
            <color indexed="81"/>
            <rFont val="Tahoma"/>
            <family val="2"/>
          </rPr>
          <t>Representación cuantitativa en número o porcentaje que debe ser verificable objetivamente y mediante el cual se determina el cumplimiento de los compromisos gerenciales.</t>
        </r>
      </text>
    </comment>
    <comment ref="F6" authorId="0" shapeId="0" xr:uid="{00000000-0006-0000-0200-000004000000}">
      <text>
        <r>
          <rPr>
            <sz val="12"/>
            <color indexed="81"/>
            <rFont val="Tahoma"/>
            <family val="2"/>
          </rPr>
          <t>Lapso de ejecución del compromiso concertado en el cual deberán adelantarse las acciones necesarias para su cumplimiento.</t>
        </r>
      </text>
    </comment>
    <comment ref="G6" authorId="1" shapeId="0" xr:uid="{00000000-0006-0000-0200-00000500000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6" authorId="1" shapeId="0" xr:uid="{00000000-0006-0000-0200-00000600000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6" authorId="2" shapeId="0" xr:uid="{00000000-0006-0000-0200-000007000000}">
      <text>
        <r>
          <rPr>
            <sz val="12"/>
            <color indexed="81"/>
            <rFont val="Tahoma"/>
            <family val="2"/>
          </rPr>
          <t>Resultado final alcanzado, que se obtiene de la sumatoria entre el cumplimiento del primer y segundo semestre de acuerdo con lo concertado.</t>
        </r>
      </text>
    </comment>
    <comment ref="P6" authorId="0" shapeId="0" xr:uid="{00000000-0006-0000-0200-000008000000}">
      <text>
        <r>
          <rPr>
            <sz val="12"/>
            <color indexed="81"/>
            <rFont val="Tahoma"/>
            <family val="2"/>
          </rPr>
          <t>Porcentaje de cumplimiento de los compromisos gerenciales del año de acuerdo con el peso ponderado que se asignó al compromiso institucional.</t>
        </r>
      </text>
    </comment>
    <comment ref="Q6" authorId="0" shapeId="0" xr:uid="{00000000-0006-0000-0200-000009000000}">
      <text>
        <r>
          <rPr>
            <sz val="12"/>
            <color indexed="81"/>
            <rFont val="Tahoma"/>
            <family val="2"/>
          </rPr>
          <t xml:space="preserve">Soportes que acompañan la ejecución de los compromisos gerenciales y que pueden encontrarse de forma física y/o virtual. </t>
        </r>
      </text>
    </comment>
    <comment ref="J7" authorId="3" shapeId="0" xr:uid="{00000000-0006-0000-0200-00000A000000}">
      <text>
        <r>
          <rPr>
            <sz val="12"/>
            <color indexed="81"/>
            <rFont val="Tahoma"/>
            <family val="2"/>
          </rPr>
          <t>Porcentaje programado de cumplimiento de cada compromiso gerencial para este periodo.</t>
        </r>
      </text>
    </comment>
    <comment ref="K7" authorId="1" shapeId="0" xr:uid="{00000000-0006-0000-0200-00000B00000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7" authorId="1" shapeId="0" xr:uid="{00000000-0006-0000-0200-00000C000000}">
      <text>
        <r>
          <rPr>
            <sz val="12"/>
            <color indexed="81"/>
            <rFont val="Tahoma"/>
            <family val="2"/>
          </rPr>
          <t>Se registran los aspectos de mejora para el cumplimiento de los compromisos concertados que se encuentren retrasados conforme a lo programado</t>
        </r>
      </text>
    </comment>
    <comment ref="M7" authorId="3" shapeId="0" xr:uid="{00000000-0006-0000-0200-00000D000000}">
      <text>
        <r>
          <rPr>
            <sz val="12"/>
            <color indexed="81"/>
            <rFont val="Tahoma"/>
            <family val="2"/>
          </rPr>
          <t>Porcentaje programado de cumplimiento de cada compromiso gerencial durante este periodo.</t>
        </r>
      </text>
    </comment>
    <comment ref="N7" authorId="1" shapeId="0" xr:uid="{00000000-0006-0000-0200-00000E00000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7" authorId="0" shapeId="0" xr:uid="{00000000-0006-0000-0200-00000F000000}">
      <text>
        <r>
          <rPr>
            <sz val="12"/>
            <color indexed="81"/>
            <rFont val="Tahoma"/>
            <family val="2"/>
          </rPr>
          <t>Breve descripción del producto o actividad indicada como evidencia.</t>
        </r>
      </text>
    </comment>
    <comment ref="R7" authorId="0" shapeId="0" xr:uid="{00000000-0006-0000-0200-00001000000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3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4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5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7" authorId="0" shapeId="0" xr:uid="{00000000-0006-0000-06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Leandry Luz Vargas Alvarez</author>
  </authors>
  <commentList>
    <comment ref="B4" authorId="0" shapeId="0" xr:uid="{00000000-0006-0000-0700-000001000000}">
      <text>
        <r>
          <rPr>
            <sz val="9"/>
            <color indexed="81"/>
            <rFont val="Tahoma"/>
            <family val="2"/>
          </rPr>
          <t>Adicione otros aportes concertados con el Gerente Público, que se susciten en relación a la naturaleza de su entidad.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Ligia del Pilar Agudelo</author>
  </authors>
  <commentList>
    <comment ref="H77" authorId="0" shapeId="0" xr:uid="{00000000-0006-0000-0800-000001000000}">
      <text>
        <r>
          <rPr>
            <sz val="9"/>
            <color indexed="81"/>
            <rFont val="Tahoma"/>
            <family val="2"/>
          </rPr>
          <t xml:space="preserve">Sumatoria simple de la evaluación (previa conversión según pesos asignados por evaluador) dividido por el numero de competencias evaluadas
</t>
        </r>
      </text>
    </comment>
    <comment ref="I77" authorId="0" shapeId="0" xr:uid="{00000000-0006-0000-0800-000002000000}">
      <text>
        <r>
          <rPr>
            <b/>
            <sz val="9"/>
            <color indexed="81"/>
            <rFont val="Tahoma"/>
            <family val="2"/>
          </rPr>
          <t>Resultado porcentual de las competencias que pesan el 20% de la evaluación individual</t>
        </r>
      </text>
    </comment>
  </commentList>
</comments>
</file>

<file path=xl/sharedStrings.xml><?xml version="1.0" encoding="utf-8"?>
<sst xmlns="http://schemas.openxmlformats.org/spreadsheetml/2006/main" count="614" uniqueCount="330">
  <si>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</si>
  <si>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</si>
  <si>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</si>
  <si>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</si>
  <si>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</si>
  <si>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</si>
  <si>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</si>
  <si>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</si>
  <si>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</si>
  <si>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</si>
  <si>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</si>
  <si>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</si>
  <si>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</si>
  <si>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</si>
  <si>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</si>
  <si>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</si>
  <si>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</si>
  <si>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</si>
  <si>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</si>
  <si>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</si>
  <si>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</si>
  <si>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</si>
  <si>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</si>
  <si>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</si>
  <si>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</si>
  <si>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</si>
  <si>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</si>
  <si>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</si>
  <si>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</si>
  <si>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</si>
  <si>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</si>
  <si>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</si>
  <si>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</si>
  <si>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</si>
  <si>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</si>
  <si>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</si>
  <si>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</si>
  <si>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</si>
  <si>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</si>
  <si>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</si>
  <si>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</si>
  <si>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</si>
  <si>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</si>
  <si>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</si>
  <si>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</si>
  <si>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</si>
  <si>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</si>
  <si>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</si>
  <si>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</si>
  <si>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</si>
  <si>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</si>
  <si>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</si>
  <si>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</si>
  <si>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</si>
  <si>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</si>
  <si>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</si>
  <si>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</si>
  <si>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</si>
  <si>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</si>
  <si>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</si>
  <si>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</si>
  <si>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</si>
  <si>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</si>
  <si>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</si>
  <si>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</si>
  <si>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</si>
  <si>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</si>
  <si>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</si>
  <si>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</si>
  <si>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</si>
  <si>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</si>
  <si>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</si>
  <si>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</si>
  <si>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</si>
  <si>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</si>
  <si>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</si>
  <si>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</si>
  <si>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</si>
  <si>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</si>
  <si>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</si>
  <si>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</si>
  <si>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</si>
  <si>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</si>
  <si>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</si>
  <si>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</si>
  <si>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</si>
  <si>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</si>
  <si>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</si>
  <si>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</si>
  <si>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</si>
  <si>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</si>
  <si>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</si>
  <si>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</si>
  <si>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</si>
  <si>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</si>
  <si>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</si>
  <si>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</si>
  <si>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</si>
  <si>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</si>
  <si>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</si>
  <si>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</si>
  <si>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</si>
  <si>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Compromisos gerenciales</t>
  </si>
  <si>
    <t xml:space="preserve"> Indicador</t>
  </si>
  <si>
    <t xml:space="preserve">Fecha inicio-fin dd/mm/aa </t>
  </si>
  <si>
    <t>Peso ponderado</t>
  </si>
  <si>
    <t xml:space="preserve">Avance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</si>
  <si>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</si>
  <si>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</si>
  <si>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</si>
  <si>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</si>
  <si>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</si>
  <si>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</si>
  <si>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</si>
  <si>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</si>
  <si>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</si>
  <si>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</si>
  <si>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</si>
  <si>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</si>
  <si>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</si>
  <si>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</si>
  <si>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</si>
  <si>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</si>
  <si>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</si>
  <si>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</si>
  <si>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</si>
  <si>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</si>
  <si>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</si>
  <si>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</si>
  <si>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</si>
  <si>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</si>
  <si>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</si>
  <si>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</si>
  <si>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</si>
  <si>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</si>
  <si>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</si>
  <si>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</si>
  <si>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</si>
  <si>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</si>
  <si>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</si>
  <si>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</si>
  <si>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</si>
  <si>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</si>
  <si>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</si>
  <si>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</si>
  <si>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</si>
  <si>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</si>
  <si>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</si>
  <si>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</si>
  <si>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</si>
  <si>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</si>
  <si>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</si>
  <si>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</si>
  <si>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</si>
  <si>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</si>
  <si>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</si>
  <si>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</si>
  <si>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</si>
  <si>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</si>
  <si>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</si>
  <si>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</si>
  <si>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</si>
  <si>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</si>
  <si>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</si>
  <si>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</si>
  <si>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</si>
  <si>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</si>
  <si>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</si>
  <si>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</si>
  <si>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</si>
  <si>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</si>
  <si>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</si>
  <si>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</si>
  <si>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</si>
  <si>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</si>
  <si>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</si>
  <si>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</si>
  <si>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</si>
  <si>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</si>
  <si>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</si>
  <si>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 xml:space="preserve">Comentarios para la retroalimentación </t>
  </si>
  <si>
    <t>Superior</t>
  </si>
  <si>
    <t>Par</t>
  </si>
  <si>
    <t>Subalterno</t>
  </si>
  <si>
    <t>Total Puntaje Evaluador</t>
  </si>
  <si>
    <t>Reconoce la interdependencia entre su trabajo y el de otros</t>
  </si>
  <si>
    <t>Compromiso con la organización</t>
  </si>
  <si>
    <t>Antepone las necesidades de la organización a sus propias necesidades</t>
  </si>
  <si>
    <t>Demuestra sentido de pertenencia en todas sus actuaciones</t>
  </si>
  <si>
    <t>Firma Superior Jerárquico</t>
  </si>
  <si>
    <t xml:space="preserve">Nombre del Gerente Público: </t>
  </si>
  <si>
    <t>Área en la que se desempeña:</t>
  </si>
  <si>
    <t>Fecha:</t>
  </si>
  <si>
    <t>CONCERTACIÓN, SEGUIMIENTO,  RETROALIMENTACIÓN  Y EVALUACIÓN DE COMPROMISOS GERENCIALES</t>
  </si>
  <si>
    <t>PONDERADO</t>
  </si>
  <si>
    <t xml:space="preserve">PONDERADO </t>
  </si>
  <si>
    <t xml:space="preserve">NOTA FINAL </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</si>
  <si>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</si>
  <si>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</si>
  <si>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</si>
  <si>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</si>
  <si>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</si>
  <si>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</si>
  <si>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</si>
  <si>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</si>
  <si>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</si>
  <si>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</si>
  <si>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</si>
  <si>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</si>
  <si>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</si>
  <si>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</si>
  <si>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</si>
  <si>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</si>
  <si>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</si>
  <si>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</si>
  <si>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</si>
  <si>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</si>
  <si>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</si>
  <si>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</si>
  <si>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</si>
  <si>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</si>
  <si>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 xml:space="preserve">Concertación para el desempeño sobresaliente (5% adicional. Describir los compromisos gerenciales adicionales) </t>
  </si>
  <si>
    <t xml:space="preserve">Valoración  final </t>
  </si>
  <si>
    <t>valoración de los servidores publicos  [1-5]</t>
  </si>
  <si>
    <t>Valoración actual</t>
  </si>
  <si>
    <t>Criterios de valoración</t>
  </si>
  <si>
    <t>ANEXO 2: VALORACIÓN DE COMPETENCIAS</t>
  </si>
  <si>
    <t xml:space="preserve">EVALUACIÓN </t>
  </si>
  <si>
    <t xml:space="preserve">% Cumplimiento Año </t>
  </si>
  <si>
    <t>Objetivos Institucionales</t>
  </si>
  <si>
    <t>Asume la responsabilidad por sus resultados</t>
  </si>
  <si>
    <t>Trabaja con base en objetivos claramente establecidos y realistas</t>
  </si>
  <si>
    <t>Diseña y utiliza indicadores para medir y comprobar los resultados obtenidos</t>
  </si>
  <si>
    <t>Aprendizaje continuo</t>
  </si>
  <si>
    <t>Orientación a los resultados</t>
  </si>
  <si>
    <t>Orientación al usuario y al ciudadano</t>
  </si>
  <si>
    <t>Trabajo en equipo</t>
  </si>
  <si>
    <t>Adaptación al cambio</t>
  </si>
  <si>
    <t>Visión estratégica</t>
  </si>
  <si>
    <t>Toma de decisiones</t>
  </si>
  <si>
    <t>Liderazgo efectivo</t>
  </si>
  <si>
    <t>Mantiene sus competencias actualizadas en función de los cambios que exige la administración pública en la prestación de un óptimo servicio</t>
  </si>
  <si>
    <t>Gestiona sus propias fuentes de información confiable y/o participa de espacios informativos y de capacitación</t>
  </si>
  <si>
    <t>Comparte sus saberes y habilidades con sus compañeros de trabajo, y aprende de sus colegas habilidades diferenciales, que le permiten nivelar sus conocimientos en flujos informales de inter-aprendizaje</t>
  </si>
  <si>
    <t xml:space="preserve"> Adopta medidas para minimizar riesgos</t>
  </si>
  <si>
    <t xml:space="preserve"> Plantea estrategias para alcanzar o superar los resultados esperados</t>
  </si>
  <si>
    <t xml:space="preserve"> Se fija metas y obtiene los resultados institucionales esperados</t>
  </si>
  <si>
    <t>Cumple con oportunidad las funciones de acuerdo con los estándares, objetivos y tiempos establecidos por la entidad</t>
  </si>
  <si>
    <t>Gestiona recursos para mejorar la productividad y toma medidas necesarias para minimizar los riesgos</t>
  </si>
  <si>
    <t>Aporta elementos para la consecución de resultados enmarcando sus productos y / o servicios dentro de las normas que rigen a la entidad</t>
  </si>
  <si>
    <t>Evalúa de forma regular el grado de consecución de los objetivos</t>
  </si>
  <si>
    <t>Valora y atiende las necesidades y peticiones de los usuarios y de los ciudadanos de forma oportuna</t>
  </si>
  <si>
    <t>Establece mecanismos para conocer las necesidades e inquietudes de los usuarios y ciudadanos</t>
  </si>
  <si>
    <t>Incorpora las necesidades de usuarios y ciudadanos en los proyectos institucionales, teniendo en cuenta la visión de servicio a corto, mediano y largo plazo</t>
  </si>
  <si>
    <t>Aplica los conceptos de no estigmatización y no discriminación y genera espacios y lenguaje incluyente</t>
  </si>
  <si>
    <t>Escucha activamente e informa con veracidad al usuario o ciudadano</t>
  </si>
  <si>
    <t>Promueve el cumplimiento de las metas de la organización y respeta sus normas</t>
  </si>
  <si>
    <t>Apoya a la organización en situaciones difíciles</t>
  </si>
  <si>
    <t>Toma la iniciativa de colaborar con sus compañeros y con otras áreas cuando se requiere, sin descuidar sus tareas</t>
  </si>
  <si>
    <t>Cumple los compromisos que adquiere con el equipo</t>
  </si>
  <si>
    <t>espeta la diversidad de criterios y opiniones de los miembros del equipo</t>
  </si>
  <si>
    <t>Asume su responsabilidad como miembro de un equipo de trabajo y se enfoca en contribuir con el compromiso y la motivación de sus miembros</t>
  </si>
  <si>
    <t>Planifica las propias acciones teniendo en cuenta su repercusión en la consecución de los objetivos grupales</t>
  </si>
  <si>
    <t>Establece una comunicación directa con los miembros del equipo que permite compartir información e ideas en condiciones de respeto y cordialidad</t>
  </si>
  <si>
    <t>Integra a los nuevos miembros y facilita su proceso de reconocimiento y apropiación de las actividades a cargo del equipo</t>
  </si>
  <si>
    <t>Acepta y se adapta fácilmente a las nuevas situaciones</t>
  </si>
  <si>
    <t>Responde al cambio con flexibilidad</t>
  </si>
  <si>
    <t xml:space="preserve"> Apoya a la entidad en nuevas decisiones y coopera activamente en la implementación de nuevos objetivos, formas de trabajo y procedimientos</t>
  </si>
  <si>
    <t>Promueve al grupo para que se adapten a las nuevas condiciones</t>
  </si>
  <si>
    <t>Articula objetivos, recursos y metas de forma tal que los resultados generen valor</t>
  </si>
  <si>
    <t>Adopta alternativas si el contexto presenta obstrucciones a la ejecución de la planeación anual, involucrando al equipo, aliados y superiores para el logro de los objetivos</t>
  </si>
  <si>
    <t>Vincula a los actores con incidencia potencial en los resultados del área a su cargo, para articular acciones o anticipar negociaciones necesarias</t>
  </si>
  <si>
    <t>Monitorea periódicamente los resultados alcanzados e introduce cambios en la planeación para alcanzarlos</t>
  </si>
  <si>
    <t>Presenta nuevas estrategias ante aliados y superiores para contribuir al logro de los objetivos institucionales</t>
  </si>
  <si>
    <t>Comunica de manera asertiva, clara y contundente el objetivo o la meta, logrando la motivación y compromiso de los equipos de trabajo</t>
  </si>
  <si>
    <t>Traduce la visión y logra que cada miembro del equipo se comprometa y aporte, en un entorno participativo y de toma de decisiones</t>
  </si>
  <si>
    <t>Forma equipos y les delega responsabilidades y tareas en función de las competencias, el potencial y los intereses de los miembros del equipo</t>
  </si>
  <si>
    <t>Crea compromiso y moviliza a los miembros de su equipo a gestionar, aceptar retos, desafíos y directrices, superando intereses personales para alcanzar las metas</t>
  </si>
  <si>
    <t>Brinda apoyo y motiva a su equipo en momentos de adversidad, a la vez que comparte las mejores prácticas y desempeños y celebra el éxito con su gente, incidiendo positivamente en la calidad de vida laboral</t>
  </si>
  <si>
    <t>Propicia, favorece y acompaña las condiciones para generar y mantener un clima laboral positivo en un entorno de inclusión</t>
  </si>
  <si>
    <t>Fomenta la comunicación clara y concreta en un entorno de respeto</t>
  </si>
  <si>
    <t xml:space="preserve"> Elige con oportunidad, entre las alternativas disponibles, los proyectos a realizar, estableciendo responsabilidades precisas con base en las prioridades de la entidad</t>
  </si>
  <si>
    <t>Toma en cuenta la opinión técnica de los miembros de su equipo al analizar las alternativas existentes para tomar una decisión y desarrollarla</t>
  </si>
  <si>
    <t>Decide en situaciones de alta complejidad e incertidumbre teniendo en consideración la consecución de logros y objetivos de la entidad</t>
  </si>
  <si>
    <t>Efectúa los cambios que considera necesarios para solucionar los problemas detectados o atender situaciones particulares y se hace responsable de la decisión tomada</t>
  </si>
  <si>
    <t>Detecta amenazas y oportunidades frente a posibles decisiones y elige de forma pertinente</t>
  </si>
  <si>
    <t>Asume los riesgos de las decisiones tomadas</t>
  </si>
  <si>
    <t xml:space="preserve">ANEXO 3: CONSOLIDADO DE EVALUACIÓN DEL ACUERDO DE GESTIÓN </t>
  </si>
  <si>
    <t>CONCERTACIÓN</t>
  </si>
  <si>
    <t xml:space="preserve">VALORACIÓN DE COMPETENCIAS </t>
  </si>
  <si>
    <t>Archivo de Gestión de la dependencia</t>
  </si>
  <si>
    <t xml:space="preserve"> CONCERTACIÓN ACUERDO DE GESTIÓN - DIRECTOR TÉCNICO DE TURISMO</t>
  </si>
  <si>
    <t>Diseño del Plan Estratégico de Reactivación del Sector Turístico de Bolívar, Culminado al 100%.</t>
  </si>
  <si>
    <t>Definición  de estrategias de reactivación del Sector Turismo.</t>
  </si>
  <si>
    <t>Construcción del Plan Estratégico de Reactivación del Sector Turístico.</t>
  </si>
  <si>
    <t>Desarrollar el turismo por medio de la implementación de estrategias de fomento, promoción, adecuación, construcción de infraestructura turística y asistencia técnica en los municipios del Departamento de Bolívar.</t>
  </si>
  <si>
    <t>Estrategias de reactivación del Sector Turismo.
Plan Estratégico de Reactivación del Sector Turístico.
Evidencias de la dilvigación, promoción y socialización del Plan Estratégico.</t>
  </si>
  <si>
    <t>Diseñar e implementar el Plan Estratégico de Reactivación del Sector Turístico de Bolívar.</t>
  </si>
  <si>
    <r>
      <t xml:space="preserve">Diseñar la Estrategia "Bolívar pa' todo el mundo", incluyendo la socialización de las tácticas de comunicación, contando entre ellas con el </t>
    </r>
    <r>
      <rPr>
        <b/>
        <sz val="12"/>
        <color theme="1"/>
        <rFont val="Arial"/>
        <family val="2"/>
      </rPr>
      <t>Manual de Apropiación de Imagen</t>
    </r>
    <r>
      <rPr>
        <sz val="12"/>
        <color theme="1"/>
        <rFont val="Arial"/>
        <family val="2"/>
      </rPr>
      <t xml:space="preserve"> para Alcaldías y empresarios turísticos.</t>
    </r>
  </si>
  <si>
    <t>Diseño de Estrategia culminada al 100%</t>
  </si>
  <si>
    <t>Definición de estrategias "Bolívar pa´ todo el mundo".</t>
  </si>
  <si>
    <t>Diseño de estrategias de comunicación, divulgación y socialización.</t>
  </si>
  <si>
    <t xml:space="preserve">Construcción del Manual de Apropiación de Imagen. </t>
  </si>
  <si>
    <t>Estrategias "Bolívar pa´ todo el mundo".
Estrategias de comunicación, divulgación y socialización.
Manual de Apropiación de Imagen.</t>
  </si>
  <si>
    <t>Gestionar e Implementar capacitaciones con entidades aliadas para aumentar la competitividad de los operadores turísticos de nuestro Departamento, para el fortalecimiento del ICT.</t>
  </si>
  <si>
    <t>Número de espacios de formaciones con entidades aliadas para fortalecimiento del ICP gestionados y número de operadores turísticos alcanzados con estos espacios.
(% de Cobertura)</t>
  </si>
  <si>
    <t>Gestión en función de generar espacios de Capacitaciones.</t>
  </si>
  <si>
    <t>Desarrollo de Capacitaciones.</t>
  </si>
  <si>
    <t>Seguimiento a los procesos resultantes de las capacitaciones desarrolladas.</t>
  </si>
  <si>
    <t>(Número de asistencias y asesorias a municipios en sistemas de recolección de datos para medir impactos, número de visitantes y perfil del turista realizadas / Número de asistencias y asesorías proyectadas)*100</t>
  </si>
  <si>
    <t>Definición de Cronograma de asistencias técnicas y asesorías a realizar.</t>
  </si>
  <si>
    <t>Realización de asistencias y asesorías.</t>
  </si>
  <si>
    <t>Brindar asistencia técnica y asesoría en Sistema de Recolección de Datos Estadísticos de índole turístico, tales como perfíl de turista, impacto económico y social y número de visitantes, en los diez municipios denominados destinos mágicos.</t>
  </si>
  <si>
    <t>Resultados obtenidos de las asistencias y asesorías técnicas.</t>
  </si>
  <si>
    <t>Proporcionar asesorías y acompañamiento a los empresarios del Sector Turismo para que participen en las diferentes ruedas de negocios que se dan en el País. Así como también realizar de ruedas de negocio para el encadenamiento.</t>
  </si>
  <si>
    <t>(Número de ruedas de negocio para el encadenamiento realizadas / Número total de Ruedas de negocios proyectadas)*100</t>
  </si>
  <si>
    <t>Gestión para la realización de ruedas de negocios para el encadenamiento.</t>
  </si>
  <si>
    <t>Asesorías y acompañamiento a los empresarios del sector turístico.</t>
  </si>
  <si>
    <t>Evidencias de la Asesorías y acompañamiento a los empresarios del sector turístico.
Evidencia de Gestión para la realización de ruedas de negocios para el encadenamiento.
Registro de Resultados obtenidos.
Informe de gestión.</t>
  </si>
  <si>
    <t>Cronograma de asistencias técnicas y asesorías a realizar.
Evidencias de asistencias y asesorías.
Evidencias de Resultados.
Informe de gestión.</t>
  </si>
  <si>
    <t>Evidencia de la Gestión en función de generar espacios de Capacitaciones.
Capacitaciones desarrolladas.
Evidencias de Seguimiento.
Informe de gestión.</t>
  </si>
  <si>
    <t>Jacqueline Rico Cuevas</t>
  </si>
  <si>
    <t>Dirección Técnica de Turismo</t>
  </si>
  <si>
    <t>Firma del Gerente Publico</t>
  </si>
  <si>
    <t xml:space="preserve">                        ANEXO 1: CONCERTACIÓN, SEGUIMIENTO,  RETROALIMENTACIÓN  Y EVALUACIÓN DE COMPROMISOS GERENCIALES</t>
  </si>
  <si>
    <t>Divulgación, promoción y socialización del Plan Estratégico de Reactivación del Sector Turismo.</t>
  </si>
  <si>
    <r>
      <t>Resultados obtenidos de las ruedas de negocios para el encadenamiento realizadas./</t>
    </r>
    <r>
      <rPr>
        <sz val="12"/>
        <color rgb="FFFF0000"/>
        <rFont val="Arial"/>
        <family val="2"/>
      </rPr>
      <t xml:space="preserve"> </t>
    </r>
    <r>
      <rPr>
        <sz val="12"/>
        <rFont val="Arial"/>
        <family val="2"/>
      </rPr>
      <t xml:space="preserve"> FAM TRIMP</t>
    </r>
  </si>
  <si>
    <t>24/03/2023- 31/12/2023</t>
  </si>
  <si>
    <t>24/03/2023 - 31/12/2023</t>
  </si>
  <si>
    <t xml:space="preserve">Anexo 3. Consolidado de evaluación Independiente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</si>
</sst>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Red]0.0"/>
    <numFmt numFmtId="165" formatCode="0.0"/>
    <numFmt numFmtId="166" formatCode="0.0%"/>
  </numFmts>
  <fonts count="54"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sz val="16"/>
      <color theme="1"/>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sz val="11"/>
      <color rgb="FF000000"/>
      <name val="Arial"/>
      <family val="2"/>
    </font>
    <font>
      <b/>
      <sz val="9"/>
      <color theme="1"/>
      <name val="Arial"/>
      <family val="2"/>
    </font>
    <font>
      <sz val="11"/>
      <color theme="5"/>
      <name val="Arial"/>
      <family val="2"/>
    </font>
    <font>
      <b/>
      <sz val="12"/>
      <color theme="0"/>
      <name val="Arial"/>
      <family val="2"/>
    </font>
    <font>
      <sz val="12"/>
      <name val="Arial"/>
      <family val="2"/>
    </font>
    <font>
      <sz val="12"/>
      <color theme="1"/>
      <name val="Times New Roman"/>
      <family val="1"/>
    </font>
    <font>
      <b/>
      <sz val="14"/>
      <color theme="1"/>
      <name val="Calibri"/>
      <family val="2"/>
      <scheme val="minor"/>
    </font>
    <font>
      <b/>
      <sz val="16"/>
      <color theme="1"/>
      <name val="Arial"/>
      <family val="2"/>
    </font>
    <font>
      <sz val="12"/>
      <color rgb="FFFF0000"/>
      <name val="Arial"/>
      <family val="2"/>
    </font>
    <font>
      <sz val="12"/>
      <color rgb="FF000000"/>
      <name val="Tahoma"/>
      <family val="2"/>
    </font>
  </fonts>
  <fills count="14">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03B1C8"/>
        <bgColor indexed="64"/>
      </patternFill>
    </fill>
    <fill>
      <patternFill patternType="solid">
        <fgColor theme="0"/>
        <bgColor rgb="FF000000"/>
      </patternFill>
    </fill>
    <fill>
      <patternFill patternType="solid">
        <fgColor rgb="FF00B0F0"/>
        <bgColor indexed="64"/>
      </patternFill>
    </fill>
    <fill>
      <patternFill patternType="solid">
        <fgColor rgb="FF0070C0"/>
        <bgColor indexed="64"/>
      </patternFill>
    </fill>
    <fill>
      <patternFill patternType="solid">
        <fgColor theme="8" tint="0.39997558519241921"/>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bottom/>
      <diagonal/>
    </border>
  </borders>
  <cellStyleXfs count="61">
    <xf numFmtId="0" fontId="0" fillId="0" borderId="0"/>
    <xf numFmtId="9" fontId="1" fillId="0" borderId="0" applyFont="0" applyFill="0" applyBorder="0" applyAlignment="0" applyProtection="0"/>
    <xf numFmtId="0" fontId="22" fillId="0" borderId="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523">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5" fillId="0" borderId="1" xfId="0" applyFont="1" applyBorder="1" applyAlignment="1">
      <alignment horizontal="center" vertical="center"/>
    </xf>
    <xf numFmtId="9" fontId="5" fillId="0" borderId="1" xfId="1" applyFont="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xf numFmtId="0" fontId="5" fillId="0" borderId="4" xfId="0" applyFont="1" applyBorder="1" applyAlignment="1">
      <alignment horizontal="center" vertical="justify" wrapText="1"/>
    </xf>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Alignment="1">
      <alignment horizontal="center" vertical="center"/>
    </xf>
    <xf numFmtId="0" fontId="5" fillId="0" borderId="1" xfId="0" applyFont="1" applyBorder="1" applyAlignment="1">
      <alignment horizontal="center" vertical="justify" wrapText="1"/>
    </xf>
    <xf numFmtId="0" fontId="14" fillId="0" borderId="6" xfId="0" applyFont="1" applyBorder="1" applyAlignment="1">
      <alignment vertical="center" wrapText="1"/>
    </xf>
    <xf numFmtId="0" fontId="14"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8" fillId="5" borderId="11" xfId="0" applyFont="1" applyFill="1" applyBorder="1" applyAlignment="1">
      <alignment horizontal="center" vertical="center"/>
    </xf>
    <xf numFmtId="0" fontId="18" fillId="5" borderId="16" xfId="0" applyFont="1" applyFill="1" applyBorder="1" applyAlignment="1">
      <alignment horizontal="center" vertical="center"/>
    </xf>
    <xf numFmtId="0" fontId="28" fillId="0" borderId="0" xfId="0" applyFont="1" applyProtection="1">
      <protection locked="0"/>
    </xf>
    <xf numFmtId="0" fontId="15" fillId="5" borderId="27"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4" fillId="0" borderId="21" xfId="0" applyFont="1" applyBorder="1" applyAlignment="1">
      <alignment vertical="center" wrapText="1"/>
    </xf>
    <xf numFmtId="0" fontId="4" fillId="0" borderId="0" xfId="0" applyFont="1" applyAlignment="1">
      <alignment horizontal="left"/>
    </xf>
    <xf numFmtId="0" fontId="26" fillId="0" borderId="0" xfId="0" applyFont="1"/>
    <xf numFmtId="0" fontId="17" fillId="0" borderId="1" xfId="0" applyFont="1" applyBorder="1" applyAlignment="1">
      <alignment horizontal="left" vertical="center" wrapText="1"/>
    </xf>
    <xf numFmtId="0" fontId="17" fillId="7" borderId="1" xfId="0" applyFont="1" applyFill="1" applyBorder="1" applyAlignment="1">
      <alignment horizontal="left" vertical="center" wrapText="1"/>
    </xf>
    <xf numFmtId="0" fontId="27" fillId="7" borderId="0" xfId="0" applyFont="1" applyFill="1" applyAlignment="1" applyProtection="1">
      <alignment horizontal="center" vertical="center" wrapText="1"/>
      <protection locked="0"/>
    </xf>
    <xf numFmtId="0" fontId="27" fillId="7" borderId="0" xfId="0" applyFont="1" applyFill="1" applyAlignment="1" applyProtection="1">
      <alignment vertical="center" wrapText="1"/>
      <protection locked="0"/>
    </xf>
    <xf numFmtId="0" fontId="27" fillId="7" borderId="0" xfId="0" applyFont="1" applyFill="1" applyAlignment="1" applyProtection="1">
      <alignment vertical="center"/>
      <protection locked="0"/>
    </xf>
    <xf numFmtId="0" fontId="27" fillId="7" borderId="47" xfId="0" applyFont="1" applyFill="1" applyBorder="1" applyAlignment="1" applyProtection="1">
      <alignment vertical="center"/>
      <protection locked="0"/>
    </xf>
    <xf numFmtId="0" fontId="27" fillId="7" borderId="47" xfId="0" applyFont="1" applyFill="1" applyBorder="1" applyAlignment="1" applyProtection="1">
      <alignment horizontal="center" vertical="center" wrapText="1"/>
      <protection locked="0"/>
    </xf>
    <xf numFmtId="0" fontId="32" fillId="0" borderId="0" xfId="0" applyFont="1"/>
    <xf numFmtId="0" fontId="32" fillId="7" borderId="0" xfId="0" applyFont="1" applyFill="1"/>
    <xf numFmtId="0" fontId="4" fillId="7" borderId="0" xfId="0" applyFont="1" applyFill="1"/>
    <xf numFmtId="0" fontId="14" fillId="7" borderId="0" xfId="0" applyFont="1" applyFill="1" applyAlignment="1">
      <alignment vertical="center"/>
    </xf>
    <xf numFmtId="0" fontId="14" fillId="7" borderId="0" xfId="0" applyFont="1" applyFill="1" applyAlignment="1">
      <alignment horizontal="left" vertical="center"/>
    </xf>
    <xf numFmtId="0" fontId="23" fillId="7" borderId="0" xfId="0" applyFont="1" applyFill="1" applyAlignment="1">
      <alignment vertical="top" wrapText="1"/>
    </xf>
    <xf numFmtId="0" fontId="34" fillId="0" borderId="0" xfId="0" applyFont="1"/>
    <xf numFmtId="0" fontId="34" fillId="7" borderId="47" xfId="0" applyFont="1" applyFill="1" applyBorder="1"/>
    <xf numFmtId="0" fontId="34" fillId="7" borderId="0" xfId="0" applyFont="1" applyFill="1" applyAlignment="1">
      <alignment horizontal="right"/>
    </xf>
    <xf numFmtId="0" fontId="34" fillId="7" borderId="48" xfId="0" applyFont="1" applyFill="1" applyBorder="1"/>
    <xf numFmtId="0" fontId="34" fillId="7" borderId="0" xfId="0" applyFont="1" applyFill="1"/>
    <xf numFmtId="0" fontId="34" fillId="7" borderId="43" xfId="0" applyFont="1" applyFill="1" applyBorder="1"/>
    <xf numFmtId="0" fontId="27" fillId="7" borderId="48" xfId="0" applyFont="1" applyFill="1" applyBorder="1" applyAlignment="1" applyProtection="1">
      <alignment vertical="center"/>
      <protection locked="0"/>
    </xf>
    <xf numFmtId="0" fontId="34" fillId="7" borderId="0" xfId="0" applyFont="1" applyFill="1" applyProtection="1">
      <protection locked="0"/>
    </xf>
    <xf numFmtId="0" fontId="35" fillId="7" borderId="0" xfId="0" applyFont="1" applyFill="1" applyAlignment="1" applyProtection="1">
      <alignment horizontal="center"/>
      <protection locked="0"/>
    </xf>
    <xf numFmtId="0" fontId="34" fillId="7" borderId="39" xfId="0" applyFont="1" applyFill="1" applyBorder="1"/>
    <xf numFmtId="0" fontId="34" fillId="7" borderId="41" xfId="0" applyFont="1" applyFill="1" applyBorder="1"/>
    <xf numFmtId="0" fontId="31" fillId="8" borderId="0" xfId="0" applyFont="1" applyFill="1"/>
    <xf numFmtId="0" fontId="40" fillId="7" borderId="0" xfId="0" applyFont="1" applyFill="1"/>
    <xf numFmtId="0" fontId="12" fillId="7" borderId="37" xfId="0" applyFont="1" applyFill="1" applyBorder="1" applyAlignment="1">
      <alignment horizontal="center" vertical="center"/>
    </xf>
    <xf numFmtId="0" fontId="40" fillId="7" borderId="47" xfId="0" applyFont="1" applyFill="1" applyBorder="1"/>
    <xf numFmtId="0" fontId="40" fillId="7" borderId="48" xfId="0" applyFont="1" applyFill="1" applyBorder="1"/>
    <xf numFmtId="0" fontId="43" fillId="7" borderId="37" xfId="0" applyFont="1" applyFill="1" applyBorder="1" applyAlignment="1">
      <alignment horizontal="center" vertical="center"/>
    </xf>
    <xf numFmtId="0" fontId="40" fillId="7" borderId="37" xfId="0" applyFont="1" applyFill="1" applyBorder="1" applyAlignment="1">
      <alignment horizontal="center" vertical="center"/>
    </xf>
    <xf numFmtId="0" fontId="40" fillId="0" borderId="47" xfId="0" applyFont="1" applyBorder="1"/>
    <xf numFmtId="0" fontId="12" fillId="7" borderId="40" xfId="0" applyFont="1" applyFill="1" applyBorder="1" applyAlignment="1">
      <alignment horizontal="center" wrapText="1"/>
    </xf>
    <xf numFmtId="0" fontId="12" fillId="7" borderId="16" xfId="0" applyFont="1" applyFill="1" applyBorder="1" applyAlignment="1">
      <alignment horizontal="center" wrapText="1"/>
    </xf>
    <xf numFmtId="0" fontId="43" fillId="7" borderId="37" xfId="0" applyFont="1" applyFill="1" applyBorder="1" applyAlignment="1">
      <alignment horizontal="center" vertical="center" wrapText="1"/>
    </xf>
    <xf numFmtId="0" fontId="12" fillId="7" borderId="40"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1" xfId="0" applyFont="1" applyFill="1" applyBorder="1" applyAlignment="1">
      <alignment horizontal="center" vertical="center"/>
    </xf>
    <xf numFmtId="0" fontId="12" fillId="7" borderId="52" xfId="0" applyFont="1" applyFill="1" applyBorder="1" applyAlignment="1">
      <alignment horizontal="center" vertical="center" wrapText="1"/>
    </xf>
    <xf numFmtId="0" fontId="41" fillId="8" borderId="0" xfId="0" applyFont="1" applyFill="1"/>
    <xf numFmtId="0" fontId="16" fillId="7" borderId="0" xfId="0" applyFont="1" applyFill="1" applyAlignment="1" applyProtection="1">
      <alignment vertical="center"/>
      <protection locked="0"/>
    </xf>
    <xf numFmtId="0" fontId="34" fillId="0" borderId="0" xfId="0" applyFont="1" applyProtection="1">
      <protection locked="0"/>
    </xf>
    <xf numFmtId="0" fontId="14" fillId="0" borderId="0" xfId="0" applyFont="1" applyProtection="1">
      <protection locked="0"/>
    </xf>
    <xf numFmtId="2" fontId="14" fillId="0" borderId="0" xfId="0" applyNumberFormat="1" applyFont="1" applyProtection="1">
      <protection locked="0"/>
    </xf>
    <xf numFmtId="0" fontId="27" fillId="7" borderId="47" xfId="0" applyFont="1" applyFill="1" applyBorder="1" applyAlignment="1" applyProtection="1">
      <alignment horizontal="center" vertical="center"/>
      <protection locked="0"/>
    </xf>
    <xf numFmtId="0" fontId="27" fillId="7" borderId="43" xfId="0" applyFont="1" applyFill="1" applyBorder="1" applyAlignment="1" applyProtection="1">
      <alignment horizontal="center" vertical="center"/>
      <protection locked="0"/>
    </xf>
    <xf numFmtId="0" fontId="14" fillId="7" borderId="0" xfId="0" applyFont="1" applyFill="1"/>
    <xf numFmtId="0" fontId="14" fillId="0" borderId="41" xfId="0" applyFont="1" applyBorder="1" applyAlignment="1">
      <alignment horizontal="center" vertical="center"/>
    </xf>
    <xf numFmtId="0" fontId="44" fillId="7" borderId="0" xfId="0" applyFont="1" applyFill="1" applyAlignment="1">
      <alignment horizontal="left" vertical="center" wrapText="1"/>
    </xf>
    <xf numFmtId="0" fontId="14" fillId="7" borderId="0" xfId="0" applyFont="1" applyFill="1" applyAlignment="1">
      <alignment horizontal="center"/>
    </xf>
    <xf numFmtId="0" fontId="14" fillId="7" borderId="0" xfId="0" applyFont="1" applyFill="1" applyAlignment="1">
      <alignment horizontal="left"/>
    </xf>
    <xf numFmtId="0" fontId="31" fillId="10" borderId="0" xfId="0" applyFont="1" applyFill="1"/>
    <xf numFmtId="0" fontId="27" fillId="7" borderId="0" xfId="0" applyFont="1" applyFill="1" applyAlignment="1" applyProtection="1">
      <alignment horizontal="right" vertical="center"/>
      <protection locked="0"/>
    </xf>
    <xf numFmtId="0" fontId="25" fillId="7" borderId="0" xfId="0" applyFont="1" applyFill="1" applyAlignment="1">
      <alignment horizontal="center" vertical="center"/>
    </xf>
    <xf numFmtId="0" fontId="4" fillId="0" borderId="1" xfId="0" applyFont="1" applyBorder="1" applyAlignment="1">
      <alignment horizontal="center" vertical="center" wrapText="1"/>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1" fillId="7" borderId="0" xfId="0" applyFont="1" applyFill="1" applyAlignment="1">
      <alignment horizontal="center" vertical="center" wrapText="1"/>
    </xf>
    <xf numFmtId="0" fontId="41" fillId="7" borderId="48" xfId="0" applyFont="1" applyFill="1" applyBorder="1" applyAlignment="1">
      <alignment horizontal="center" vertical="center" wrapText="1"/>
    </xf>
    <xf numFmtId="0" fontId="41" fillId="7" borderId="0" xfId="0" applyFont="1" applyFill="1" applyAlignment="1">
      <alignment horizontal="left" vertical="center" wrapText="1"/>
    </xf>
    <xf numFmtId="0" fontId="38" fillId="7" borderId="0" xfId="0" applyFont="1" applyFill="1" applyAlignment="1">
      <alignment horizontal="center" vertical="center" wrapText="1"/>
    </xf>
    <xf numFmtId="0" fontId="39" fillId="7" borderId="0" xfId="0" applyFont="1" applyFill="1" applyAlignment="1">
      <alignment horizontal="center"/>
    </xf>
    <xf numFmtId="0" fontId="5" fillId="0" borderId="4" xfId="0" applyFont="1" applyBorder="1" applyAlignment="1">
      <alignment horizontal="center" vertical="center" wrapText="1"/>
    </xf>
    <xf numFmtId="0" fontId="45" fillId="7" borderId="1" xfId="0" applyFont="1" applyFill="1" applyBorder="1" applyAlignment="1">
      <alignment horizontal="center" vertical="center"/>
    </xf>
    <xf numFmtId="0" fontId="34" fillId="7" borderId="0" xfId="0" applyFont="1" applyFill="1" applyAlignment="1">
      <alignment horizontal="center"/>
    </xf>
    <xf numFmtId="165" fontId="14" fillId="7" borderId="0" xfId="0" applyNumberFormat="1" applyFont="1" applyFill="1" applyAlignment="1">
      <alignment horizontal="center" vertical="center"/>
    </xf>
    <xf numFmtId="0" fontId="14" fillId="0" borderId="0" xfId="0" applyFont="1" applyAlignment="1" applyProtection="1">
      <alignment horizontal="center" vertical="center" wrapText="1"/>
      <protection locked="0"/>
    </xf>
    <xf numFmtId="0" fontId="16" fillId="7" borderId="0" xfId="0"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7" fillId="7" borderId="0" xfId="0" applyFont="1" applyFill="1" applyAlignment="1" applyProtection="1">
      <alignment vertical="center"/>
      <protection locked="0"/>
    </xf>
    <xf numFmtId="0" fontId="49" fillId="0" borderId="0" xfId="0" applyFont="1" applyProtection="1">
      <protection locked="0"/>
    </xf>
    <xf numFmtId="0" fontId="25" fillId="7" borderId="0" xfId="0" applyFont="1" applyFill="1" applyAlignment="1" applyProtection="1">
      <alignment vertical="center"/>
      <protection locked="0"/>
    </xf>
    <xf numFmtId="0" fontId="50" fillId="0" borderId="0" xfId="0" applyFont="1" applyAlignment="1" applyProtection="1">
      <alignment wrapText="1"/>
      <protection locked="0"/>
    </xf>
    <xf numFmtId="0" fontId="50" fillId="0" borderId="0" xfId="0" applyFont="1" applyProtection="1">
      <protection locked="0"/>
    </xf>
    <xf numFmtId="9" fontId="27" fillId="7" borderId="4" xfId="1" applyFont="1" applyFill="1" applyBorder="1" applyAlignment="1" applyProtection="1">
      <alignment horizontal="center" vertical="center" wrapText="1"/>
      <protection locked="0"/>
    </xf>
    <xf numFmtId="0" fontId="27" fillId="7" borderId="0" xfId="0" applyFont="1" applyFill="1" applyAlignment="1" applyProtection="1">
      <alignment horizontal="center" vertical="center"/>
      <protection locked="0"/>
    </xf>
    <xf numFmtId="2" fontId="34" fillId="7" borderId="0" xfId="0" applyNumberFormat="1" applyFont="1" applyFill="1" applyProtection="1">
      <protection locked="0"/>
    </xf>
    <xf numFmtId="0" fontId="34" fillId="7" borderId="48" xfId="0" applyFont="1" applyFill="1" applyBorder="1" applyProtection="1">
      <protection locked="0"/>
    </xf>
    <xf numFmtId="2" fontId="34" fillId="7" borderId="0" xfId="0" applyNumberFormat="1" applyFont="1" applyFill="1" applyAlignment="1" applyProtection="1">
      <alignment horizontal="center"/>
      <protection locked="0"/>
    </xf>
    <xf numFmtId="0" fontId="27" fillId="7" borderId="39" xfId="0" applyFont="1" applyFill="1" applyBorder="1" applyAlignment="1" applyProtection="1">
      <alignment horizontal="center" vertical="center"/>
      <protection locked="0"/>
    </xf>
    <xf numFmtId="0" fontId="34" fillId="7" borderId="39" xfId="0" applyFont="1" applyFill="1" applyBorder="1" applyProtection="1">
      <protection locked="0"/>
    </xf>
    <xf numFmtId="0" fontId="34" fillId="7" borderId="39" xfId="0" applyFont="1" applyFill="1" applyBorder="1" applyAlignment="1" applyProtection="1">
      <alignment horizontal="center" vertical="center" wrapText="1"/>
      <protection locked="0"/>
    </xf>
    <xf numFmtId="2" fontId="34" fillId="7" borderId="39" xfId="0" applyNumberFormat="1" applyFont="1" applyFill="1" applyBorder="1" applyProtection="1">
      <protection locked="0"/>
    </xf>
    <xf numFmtId="0" fontId="34" fillId="7" borderId="41" xfId="0" applyFont="1" applyFill="1" applyBorder="1" applyProtection="1">
      <protection locked="0"/>
    </xf>
    <xf numFmtId="0" fontId="25" fillId="7" borderId="0" xfId="0" applyFont="1" applyFill="1" applyAlignment="1" applyProtection="1">
      <alignment horizontal="center" vertical="center" wrapText="1"/>
      <protection locked="0"/>
    </xf>
    <xf numFmtId="0" fontId="34" fillId="7" borderId="25" xfId="0" applyFont="1" applyFill="1" applyBorder="1" applyProtection="1">
      <protection locked="0"/>
    </xf>
    <xf numFmtId="0" fontId="27" fillId="7" borderId="50" xfId="0" applyFont="1" applyFill="1" applyBorder="1" applyAlignment="1" applyProtection="1">
      <alignment vertical="center"/>
      <protection locked="0"/>
    </xf>
    <xf numFmtId="0" fontId="40" fillId="0" borderId="1" xfId="0" applyFont="1" applyBorder="1" applyAlignment="1" applyProtection="1">
      <alignment vertical="center" wrapText="1"/>
      <protection locked="0"/>
    </xf>
    <xf numFmtId="0" fontId="34" fillId="7" borderId="0" xfId="0" applyFont="1" applyFill="1" applyAlignment="1">
      <alignment vertical="center"/>
    </xf>
    <xf numFmtId="9" fontId="34" fillId="7" borderId="1" xfId="0" applyNumberFormat="1" applyFont="1" applyFill="1" applyBorder="1" applyAlignment="1">
      <alignment horizontal="center" vertical="center"/>
    </xf>
    <xf numFmtId="0" fontId="34" fillId="7" borderId="32" xfId="0" applyFont="1" applyFill="1" applyBorder="1" applyAlignment="1">
      <alignment horizontal="center" vertical="center"/>
    </xf>
    <xf numFmtId="0" fontId="34" fillId="7" borderId="26" xfId="0" applyFont="1" applyFill="1" applyBorder="1" applyAlignment="1">
      <alignment horizontal="center" vertical="center"/>
    </xf>
    <xf numFmtId="9" fontId="40" fillId="0" borderId="1" xfId="1" applyFont="1" applyBorder="1" applyAlignment="1" applyProtection="1">
      <alignment horizontal="center" vertical="center" wrapText="1"/>
      <protection locked="0"/>
    </xf>
    <xf numFmtId="0" fontId="14" fillId="0" borderId="44" xfId="0" applyFont="1" applyBorder="1" applyAlignment="1">
      <alignment horizontal="center" vertical="center"/>
    </xf>
    <xf numFmtId="0" fontId="14" fillId="0" borderId="48" xfId="0" applyFont="1" applyBorder="1" applyAlignment="1">
      <alignment horizontal="center" vertical="center"/>
    </xf>
    <xf numFmtId="0" fontId="31" fillId="7" borderId="0" xfId="0" applyFont="1" applyFill="1"/>
    <xf numFmtId="0" fontId="32" fillId="7" borderId="34" xfId="0" applyFont="1" applyFill="1" applyBorder="1"/>
    <xf numFmtId="0" fontId="32" fillId="7" borderId="42" xfId="0" applyFont="1" applyFill="1" applyBorder="1"/>
    <xf numFmtId="0" fontId="32" fillId="7" borderId="44" xfId="0" applyFont="1" applyFill="1" applyBorder="1"/>
    <xf numFmtId="0" fontId="32" fillId="7" borderId="47" xfId="0" applyFont="1" applyFill="1" applyBorder="1"/>
    <xf numFmtId="0" fontId="32" fillId="7" borderId="48" xfId="0" applyFont="1" applyFill="1" applyBorder="1"/>
    <xf numFmtId="0" fontId="38" fillId="7" borderId="47" xfId="0" applyFont="1" applyFill="1" applyBorder="1" applyAlignment="1">
      <alignment horizontal="center" vertical="center" wrapText="1"/>
    </xf>
    <xf numFmtId="0" fontId="38" fillId="7" borderId="48" xfId="0" applyFont="1" applyFill="1" applyBorder="1" applyAlignment="1">
      <alignment horizontal="center" vertical="center" wrapText="1"/>
    </xf>
    <xf numFmtId="0" fontId="40" fillId="7" borderId="43" xfId="0" applyFont="1" applyFill="1" applyBorder="1"/>
    <xf numFmtId="0" fontId="40" fillId="7" borderId="39" xfId="0" applyFont="1" applyFill="1" applyBorder="1"/>
    <xf numFmtId="0" fontId="40" fillId="7" borderId="39" xfId="0" applyFont="1" applyFill="1" applyBorder="1" applyAlignment="1">
      <alignment horizontal="center"/>
    </xf>
    <xf numFmtId="0" fontId="40" fillId="7" borderId="41" xfId="0" applyFont="1" applyFill="1" applyBorder="1"/>
    <xf numFmtId="0" fontId="14" fillId="7" borderId="0" xfId="0" applyFont="1" applyFill="1" applyProtection="1">
      <protection locked="0"/>
    </xf>
    <xf numFmtId="0" fontId="10" fillId="7" borderId="0" xfId="0" applyFont="1" applyFill="1" applyAlignment="1" applyProtection="1">
      <alignment horizontal="center" vertical="center" wrapText="1"/>
      <protection locked="0"/>
    </xf>
    <xf numFmtId="2" fontId="14" fillId="7" borderId="0" xfId="0" applyNumberFormat="1" applyFont="1" applyFill="1" applyProtection="1">
      <protection locked="0"/>
    </xf>
    <xf numFmtId="0" fontId="14" fillId="7" borderId="0" xfId="0" applyFont="1" applyFill="1" applyAlignment="1" applyProtection="1">
      <alignment horizontal="center" vertical="center" wrapText="1"/>
      <protection locked="0"/>
    </xf>
    <xf numFmtId="0" fontId="4" fillId="7" borderId="0" xfId="0" applyFont="1" applyFill="1" applyProtection="1">
      <protection locked="0"/>
    </xf>
    <xf numFmtId="0" fontId="28" fillId="7" borderId="0" xfId="0" applyFont="1" applyFill="1" applyProtection="1">
      <protection locked="0"/>
    </xf>
    <xf numFmtId="0" fontId="50" fillId="7" borderId="0" xfId="0" applyFont="1" applyFill="1" applyAlignment="1" applyProtection="1">
      <alignment wrapText="1"/>
      <protection locked="0"/>
    </xf>
    <xf numFmtId="0" fontId="50" fillId="7" borderId="0" xfId="0" applyFont="1" applyFill="1" applyProtection="1">
      <protection locked="0"/>
    </xf>
    <xf numFmtId="0" fontId="49" fillId="7" borderId="0" xfId="0" applyFont="1" applyFill="1" applyProtection="1">
      <protection locked="0"/>
    </xf>
    <xf numFmtId="0" fontId="4" fillId="7" borderId="0" xfId="0" applyFont="1" applyFill="1" applyAlignment="1" applyProtection="1">
      <alignment horizontal="center" vertical="center" wrapText="1"/>
      <protection locked="0"/>
    </xf>
    <xf numFmtId="2" fontId="4" fillId="7" borderId="0" xfId="0" applyNumberFormat="1" applyFont="1" applyFill="1" applyProtection="1">
      <protection locked="0"/>
    </xf>
    <xf numFmtId="1" fontId="12" fillId="13" borderId="46" xfId="0" applyNumberFormat="1" applyFont="1" applyFill="1" applyBorder="1" applyAlignment="1">
      <alignment horizontal="center" vertical="center"/>
    </xf>
    <xf numFmtId="9" fontId="51" fillId="11" borderId="1" xfId="0" applyNumberFormat="1" applyFont="1" applyFill="1" applyBorder="1" applyAlignment="1" applyProtection="1">
      <alignment horizontal="center" vertical="center" wrapText="1"/>
      <protection locked="0"/>
    </xf>
    <xf numFmtId="0" fontId="12" fillId="11" borderId="43" xfId="0" applyFont="1" applyFill="1" applyBorder="1" applyAlignment="1" applyProtection="1">
      <alignment horizontal="center" vertical="center"/>
      <protection locked="0"/>
    </xf>
    <xf numFmtId="9" fontId="12" fillId="11" borderId="46" xfId="0" applyNumberFormat="1" applyFont="1" applyFill="1" applyBorder="1" applyAlignment="1">
      <alignment horizontal="center" vertical="center"/>
    </xf>
    <xf numFmtId="0" fontId="40" fillId="0" borderId="46" xfId="0" applyFont="1" applyBorder="1" applyProtection="1">
      <protection locked="0"/>
    </xf>
    <xf numFmtId="0" fontId="27" fillId="6" borderId="37" xfId="0" applyFont="1" applyFill="1" applyBorder="1" applyAlignment="1">
      <alignment horizontal="center" vertical="center" wrapText="1"/>
    </xf>
    <xf numFmtId="0" fontId="27" fillId="6" borderId="37" xfId="0" applyFont="1" applyFill="1" applyBorder="1" applyAlignment="1">
      <alignment horizontal="center" vertical="center"/>
    </xf>
    <xf numFmtId="1" fontId="12" fillId="6" borderId="46" xfId="0" applyNumberFormat="1" applyFont="1" applyFill="1" applyBorder="1" applyAlignment="1">
      <alignment horizontal="center" vertical="center"/>
    </xf>
    <xf numFmtId="9" fontId="12" fillId="6" borderId="46" xfId="0" applyNumberFormat="1" applyFont="1" applyFill="1" applyBorder="1" applyAlignment="1">
      <alignment horizontal="center" vertical="center"/>
    </xf>
    <xf numFmtId="0" fontId="40" fillId="0" borderId="9"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166" fontId="12" fillId="11" borderId="46" xfId="1" applyNumberFormat="1" applyFont="1" applyFill="1" applyBorder="1" applyAlignment="1" applyProtection="1">
      <alignment horizontal="center" vertical="center"/>
    </xf>
    <xf numFmtId="0" fontId="17" fillId="0" borderId="4" xfId="0" applyFont="1" applyBorder="1" applyAlignment="1">
      <alignment horizontal="left" vertical="center" wrapText="1"/>
    </xf>
    <xf numFmtId="0" fontId="20" fillId="0" borderId="4" xfId="0" applyFont="1" applyBorder="1" applyAlignment="1">
      <alignment horizontal="center" vertical="center"/>
    </xf>
    <xf numFmtId="0" fontId="11" fillId="11" borderId="37" xfId="0" applyFont="1" applyFill="1" applyBorder="1" applyAlignment="1">
      <alignment horizontal="center" vertical="center" wrapText="1"/>
    </xf>
    <xf numFmtId="9" fontId="19" fillId="11" borderId="37" xfId="0" applyNumberFormat="1" applyFont="1" applyFill="1" applyBorder="1" applyAlignment="1">
      <alignment horizontal="center" vertical="center" wrapText="1"/>
    </xf>
    <xf numFmtId="165" fontId="20" fillId="6" borderId="37" xfId="0" applyNumberFormat="1" applyFont="1" applyFill="1" applyBorder="1" applyAlignment="1" applyProtection="1">
      <alignment horizontal="center" vertical="center" wrapText="1"/>
      <protection locked="0"/>
    </xf>
    <xf numFmtId="165" fontId="20" fillId="6" borderId="37" xfId="0" applyNumberFormat="1" applyFont="1" applyFill="1" applyBorder="1" applyAlignment="1">
      <alignment horizontal="center" vertical="center" wrapText="1"/>
    </xf>
    <xf numFmtId="165" fontId="20" fillId="6" borderId="17" xfId="0" applyNumberFormat="1" applyFont="1" applyFill="1" applyBorder="1" applyAlignment="1">
      <alignment horizontal="center" vertical="center" wrapText="1"/>
    </xf>
    <xf numFmtId="165" fontId="20" fillId="6" borderId="19" xfId="0" applyNumberFormat="1" applyFont="1" applyFill="1" applyBorder="1" applyAlignment="1">
      <alignment horizontal="center" vertical="center" wrapText="1"/>
    </xf>
    <xf numFmtId="165" fontId="20" fillId="6" borderId="18" xfId="0" applyNumberFormat="1" applyFont="1" applyFill="1" applyBorder="1" applyAlignment="1">
      <alignment horizontal="center" vertical="center" wrapText="1"/>
    </xf>
    <xf numFmtId="165" fontId="46" fillId="11" borderId="37" xfId="0" applyNumberFormat="1" applyFont="1" applyFill="1" applyBorder="1" applyAlignment="1">
      <alignment horizontal="center" vertical="center"/>
    </xf>
    <xf numFmtId="164" fontId="30" fillId="11" borderId="37" xfId="0" applyNumberFormat="1" applyFont="1" applyFill="1" applyBorder="1" applyAlignment="1">
      <alignment horizontal="center" vertical="center" wrapText="1"/>
    </xf>
    <xf numFmtId="9" fontId="30" fillId="11" borderId="37" xfId="1" applyFont="1" applyFill="1" applyBorder="1" applyAlignment="1" applyProtection="1">
      <alignment horizontal="center" vertical="center" wrapText="1"/>
    </xf>
    <xf numFmtId="0" fontId="0" fillId="7" borderId="0" xfId="0" applyFill="1"/>
    <xf numFmtId="0" fontId="4" fillId="7" borderId="0" xfId="0" applyFont="1" applyFill="1" applyAlignment="1">
      <alignment horizontal="left"/>
    </xf>
    <xf numFmtId="0" fontId="26" fillId="7" borderId="0" xfId="0" applyFont="1" applyFill="1"/>
    <xf numFmtId="9" fontId="34" fillId="6" borderId="1" xfId="1" applyFont="1" applyFill="1" applyBorder="1" applyAlignment="1">
      <alignment horizontal="center" vertical="center"/>
    </xf>
    <xf numFmtId="165" fontId="34" fillId="6" borderId="1" xfId="0" applyNumberFormat="1" applyFont="1" applyFill="1" applyBorder="1" applyAlignment="1">
      <alignment horizontal="center" vertical="center"/>
    </xf>
    <xf numFmtId="9" fontId="27" fillId="11" borderId="19" xfId="1" applyFont="1" applyFill="1" applyBorder="1" applyAlignment="1" applyProtection="1">
      <alignment horizontal="center" vertical="center"/>
      <protection locked="0"/>
    </xf>
    <xf numFmtId="0" fontId="34" fillId="7" borderId="11" xfId="0" applyFont="1" applyFill="1" applyBorder="1" applyAlignment="1">
      <alignment horizontal="left" vertical="center" wrapText="1"/>
    </xf>
    <xf numFmtId="9" fontId="34" fillId="7" borderId="11" xfId="0" applyNumberFormat="1" applyFont="1" applyFill="1" applyBorder="1" applyAlignment="1">
      <alignment vertical="center"/>
    </xf>
    <xf numFmtId="0" fontId="34" fillId="7" borderId="11" xfId="0" applyFont="1" applyFill="1" applyBorder="1" applyAlignment="1">
      <alignment vertical="center"/>
    </xf>
    <xf numFmtId="0" fontId="27" fillId="12" borderId="37" xfId="0" applyFont="1" applyFill="1" applyBorder="1" applyAlignment="1" applyProtection="1">
      <alignment horizontal="center" vertical="center"/>
      <protection locked="0"/>
    </xf>
    <xf numFmtId="0" fontId="34" fillId="7" borderId="35" xfId="0" applyFont="1" applyFill="1" applyBorder="1" applyAlignment="1">
      <alignment horizontal="center" vertical="center"/>
    </xf>
    <xf numFmtId="9" fontId="34" fillId="11" borderId="37" xfId="1" applyFont="1" applyFill="1" applyBorder="1" applyAlignment="1">
      <alignment horizontal="center" vertical="center"/>
    </xf>
    <xf numFmtId="9" fontId="34" fillId="7" borderId="2" xfId="0" applyNumberFormat="1" applyFont="1" applyFill="1" applyBorder="1" applyAlignment="1">
      <alignment horizontal="center" vertical="center"/>
    </xf>
    <xf numFmtId="9" fontId="34" fillId="7" borderId="37" xfId="0" applyNumberFormat="1" applyFont="1" applyFill="1" applyBorder="1" applyAlignment="1">
      <alignment horizontal="center" vertical="center"/>
    </xf>
    <xf numFmtId="0" fontId="34" fillId="7" borderId="40" xfId="0" applyFont="1" applyFill="1" applyBorder="1" applyAlignment="1">
      <alignment vertical="center"/>
    </xf>
    <xf numFmtId="0" fontId="34" fillId="7" borderId="37" xfId="0" applyFont="1" applyFill="1" applyBorder="1" applyAlignment="1">
      <alignment vertical="center"/>
    </xf>
    <xf numFmtId="0" fontId="5"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Border="1" applyAlignment="1">
      <alignment horizontal="center"/>
    </xf>
    <xf numFmtId="0" fontId="4" fillId="0" borderId="32" xfId="0" applyFont="1" applyBorder="1" applyAlignment="1">
      <alignment horizontal="center"/>
    </xf>
    <xf numFmtId="0" fontId="4" fillId="0" borderId="6" xfId="0" applyFont="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10" xfId="0" applyFont="1" applyBorder="1" applyAlignment="1">
      <alignment horizontal="center"/>
    </xf>
    <xf numFmtId="0" fontId="41" fillId="7" borderId="17" xfId="0" applyFont="1" applyFill="1" applyBorder="1" applyAlignment="1">
      <alignment horizontal="left" vertical="center" wrapText="1"/>
    </xf>
    <xf numFmtId="0" fontId="41" fillId="7" borderId="18" xfId="0" applyFont="1" applyFill="1" applyBorder="1" applyAlignment="1">
      <alignment horizontal="left" vertical="center" wrapText="1"/>
    </xf>
    <xf numFmtId="0" fontId="41" fillId="7" borderId="19" xfId="0" applyFont="1" applyFill="1" applyBorder="1" applyAlignment="1">
      <alignment horizontal="left" vertical="center" wrapText="1"/>
    </xf>
    <xf numFmtId="0" fontId="25" fillId="9" borderId="0" xfId="0" applyFont="1" applyFill="1" applyAlignment="1">
      <alignment horizontal="center" vertical="center"/>
    </xf>
    <xf numFmtId="0" fontId="41" fillId="7" borderId="34" xfId="0" applyFont="1" applyFill="1" applyBorder="1" applyAlignment="1">
      <alignment horizontal="center" vertical="center" wrapText="1"/>
    </xf>
    <xf numFmtId="0" fontId="41" fillId="7" borderId="42" xfId="0" applyFont="1" applyFill="1" applyBorder="1" applyAlignment="1">
      <alignment horizontal="center" vertical="center" wrapText="1"/>
    </xf>
    <xf numFmtId="0" fontId="41" fillId="7" borderId="44" xfId="0" applyFont="1" applyFill="1" applyBorder="1" applyAlignment="1">
      <alignment horizontal="center" vertical="center" wrapText="1"/>
    </xf>
    <xf numFmtId="0" fontId="41" fillId="7" borderId="47" xfId="0" applyFont="1" applyFill="1" applyBorder="1" applyAlignment="1">
      <alignment horizontal="center" vertical="center" wrapText="1"/>
    </xf>
    <xf numFmtId="0" fontId="41" fillId="7" borderId="0" xfId="0" applyFont="1" applyFill="1" applyAlignment="1">
      <alignment horizontal="center" vertical="center" wrapText="1"/>
    </xf>
    <xf numFmtId="0" fontId="41" fillId="7" borderId="48" xfId="0" applyFont="1" applyFill="1" applyBorder="1" applyAlignment="1">
      <alignment horizontal="center" vertical="center" wrapText="1"/>
    </xf>
    <xf numFmtId="0" fontId="41" fillId="7" borderId="34" xfId="0" applyFont="1" applyFill="1" applyBorder="1" applyAlignment="1">
      <alignment horizontal="left" vertical="center" wrapText="1"/>
    </xf>
    <xf numFmtId="0" fontId="41" fillId="7" borderId="42" xfId="0" applyFont="1" applyFill="1" applyBorder="1" applyAlignment="1">
      <alignment horizontal="left" vertical="center" wrapText="1"/>
    </xf>
    <xf numFmtId="0" fontId="41" fillId="7" borderId="44" xfId="0" applyFont="1" applyFill="1" applyBorder="1" applyAlignment="1">
      <alignment horizontal="left" vertical="center" wrapText="1"/>
    </xf>
    <xf numFmtId="0" fontId="41" fillId="7" borderId="47" xfId="0" applyFont="1" applyFill="1" applyBorder="1" applyAlignment="1">
      <alignment horizontal="left" vertical="center" wrapText="1"/>
    </xf>
    <xf numFmtId="0" fontId="41" fillId="7" borderId="0" xfId="0" applyFont="1" applyFill="1" applyAlignment="1">
      <alignment horizontal="left" vertical="center" wrapText="1"/>
    </xf>
    <xf numFmtId="0" fontId="41" fillId="7" borderId="48" xfId="0" applyFont="1" applyFill="1" applyBorder="1" applyAlignment="1">
      <alignment horizontal="left" vertical="center" wrapText="1"/>
    </xf>
    <xf numFmtId="0" fontId="41" fillId="7" borderId="43" xfId="0" applyFont="1" applyFill="1" applyBorder="1" applyAlignment="1">
      <alignment horizontal="left" vertical="center" wrapText="1"/>
    </xf>
    <xf numFmtId="0" fontId="41" fillId="7" borderId="39" xfId="0" applyFont="1" applyFill="1" applyBorder="1" applyAlignment="1">
      <alignment horizontal="left" vertical="center" wrapText="1"/>
    </xf>
    <xf numFmtId="0" fontId="41" fillId="7" borderId="41" xfId="0" applyFont="1" applyFill="1" applyBorder="1" applyAlignment="1">
      <alignment horizontal="left" vertical="center" wrapText="1"/>
    </xf>
    <xf numFmtId="0" fontId="43" fillId="7" borderId="45" xfId="0" applyFont="1" applyFill="1" applyBorder="1" applyAlignment="1">
      <alignment horizontal="center" vertical="center" wrapText="1"/>
    </xf>
    <xf numFmtId="0" fontId="43" fillId="7" borderId="55" xfId="0" applyFont="1" applyFill="1" applyBorder="1" applyAlignment="1">
      <alignment horizontal="center" vertical="center" wrapText="1"/>
    </xf>
    <xf numFmtId="0" fontId="43" fillId="7" borderId="4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40" fillId="7" borderId="45" xfId="0" applyFont="1" applyFill="1" applyBorder="1" applyAlignment="1">
      <alignment horizontal="center" vertical="center"/>
    </xf>
    <xf numFmtId="0" fontId="40" fillId="7" borderId="46" xfId="0" applyFont="1" applyFill="1" applyBorder="1" applyAlignment="1">
      <alignment horizontal="center" vertical="center"/>
    </xf>
    <xf numFmtId="0" fontId="40" fillId="7" borderId="5" xfId="0" applyFont="1" applyFill="1" applyBorder="1" applyAlignment="1">
      <alignment horizontal="left" vertical="center" wrapText="1"/>
    </xf>
    <xf numFmtId="0" fontId="40" fillId="7" borderId="32" xfId="0" applyFont="1" applyFill="1" applyBorder="1" applyAlignment="1">
      <alignment horizontal="left" vertical="center" wrapText="1"/>
    </xf>
    <xf numFmtId="0" fontId="40" fillId="7" borderId="53" xfId="0" applyFont="1" applyFill="1" applyBorder="1" applyAlignment="1">
      <alignment horizontal="left" vertical="center" wrapText="1"/>
    </xf>
    <xf numFmtId="0" fontId="40" fillId="7" borderId="51" xfId="0" applyFont="1" applyFill="1" applyBorder="1" applyAlignment="1">
      <alignment horizontal="left" vertical="center" wrapText="1"/>
    </xf>
    <xf numFmtId="0" fontId="40" fillId="7" borderId="20" xfId="0" applyFont="1" applyFill="1" applyBorder="1" applyAlignment="1">
      <alignment horizontal="left" vertical="center" wrapText="1"/>
    </xf>
    <xf numFmtId="0" fontId="40" fillId="7" borderId="49" xfId="0" applyFont="1" applyFill="1" applyBorder="1" applyAlignment="1">
      <alignment horizontal="left" vertical="center" wrapText="1"/>
    </xf>
    <xf numFmtId="0" fontId="40" fillId="7" borderId="7" xfId="0" applyFont="1" applyFill="1" applyBorder="1" applyAlignment="1">
      <alignment horizontal="left" vertical="center" wrapText="1"/>
    </xf>
    <xf numFmtId="0" fontId="40" fillId="7" borderId="26" xfId="0" applyFont="1" applyFill="1" applyBorder="1" applyAlignment="1">
      <alignment horizontal="left" vertical="center" wrapText="1"/>
    </xf>
    <xf numFmtId="0" fontId="40" fillId="7" borderId="54" xfId="0" applyFont="1" applyFill="1" applyBorder="1" applyAlignment="1">
      <alignment horizontal="left" vertical="center" wrapText="1"/>
    </xf>
    <xf numFmtId="0" fontId="40" fillId="7" borderId="56" xfId="0" applyFont="1" applyFill="1" applyBorder="1" applyAlignment="1">
      <alignment horizontal="left" vertical="center" wrapText="1"/>
    </xf>
    <xf numFmtId="0" fontId="40" fillId="7" borderId="39" xfId="0" applyFont="1" applyFill="1" applyBorder="1" applyAlignment="1">
      <alignment horizontal="left" vertical="center" wrapText="1"/>
    </xf>
    <xf numFmtId="0" fontId="40" fillId="7" borderId="41" xfId="0" applyFont="1" applyFill="1" applyBorder="1" applyAlignment="1">
      <alignment horizontal="left" vertical="center" wrapText="1"/>
    </xf>
    <xf numFmtId="0" fontId="41" fillId="7" borderId="57" xfId="0" applyFont="1" applyFill="1" applyBorder="1" applyAlignment="1">
      <alignment horizontal="center" vertical="center" wrapText="1"/>
    </xf>
    <xf numFmtId="0" fontId="41" fillId="7" borderId="26" xfId="0" applyFont="1" applyFill="1" applyBorder="1" applyAlignment="1">
      <alignment horizontal="center" vertical="center" wrapText="1"/>
    </xf>
    <xf numFmtId="0" fontId="41" fillId="7" borderId="54" xfId="0" applyFont="1" applyFill="1" applyBorder="1" applyAlignment="1">
      <alignment horizontal="center" vertical="center" wrapText="1"/>
    </xf>
    <xf numFmtId="0" fontId="38" fillId="7" borderId="47" xfId="0" applyFont="1" applyFill="1" applyBorder="1" applyAlignment="1">
      <alignment horizontal="center" vertical="center" wrapText="1"/>
    </xf>
    <xf numFmtId="0" fontId="38" fillId="7" borderId="0" xfId="0" applyFont="1" applyFill="1" applyAlignment="1">
      <alignment horizontal="center" vertical="center" wrapText="1"/>
    </xf>
    <xf numFmtId="0" fontId="38" fillId="7" borderId="48" xfId="0" applyFont="1" applyFill="1" applyBorder="1" applyAlignment="1">
      <alignment horizontal="center" vertical="center" wrapText="1"/>
    </xf>
    <xf numFmtId="0" fontId="39" fillId="7" borderId="47" xfId="0" applyFont="1" applyFill="1" applyBorder="1" applyAlignment="1">
      <alignment horizontal="center"/>
    </xf>
    <xf numFmtId="0" fontId="39" fillId="7" borderId="0" xfId="0" applyFont="1" applyFill="1" applyAlignment="1">
      <alignment horizontal="center"/>
    </xf>
    <xf numFmtId="0" fontId="39" fillId="7" borderId="48" xfId="0" applyFont="1" applyFill="1" applyBorder="1" applyAlignment="1">
      <alignment horizontal="center"/>
    </xf>
    <xf numFmtId="2" fontId="34" fillId="7" borderId="1" xfId="0" applyNumberFormat="1" applyFont="1" applyFill="1" applyBorder="1" applyAlignment="1" applyProtection="1">
      <alignment horizontal="center"/>
      <protection locked="0"/>
    </xf>
    <xf numFmtId="2" fontId="27" fillId="7" borderId="1" xfId="0" applyNumberFormat="1" applyFont="1" applyFill="1" applyBorder="1" applyAlignment="1" applyProtection="1">
      <alignment horizontal="center"/>
      <protection locked="0"/>
    </xf>
    <xf numFmtId="0" fontId="27" fillId="6" borderId="17" xfId="0" applyFont="1" applyFill="1" applyBorder="1" applyAlignment="1">
      <alignment horizontal="center" vertical="center" wrapText="1"/>
    </xf>
    <xf numFmtId="0" fontId="27" fillId="6" borderId="18" xfId="0" applyFont="1" applyFill="1" applyBorder="1" applyAlignment="1">
      <alignment horizontal="center" vertical="center" wrapText="1"/>
    </xf>
    <xf numFmtId="0" fontId="27" fillId="6" borderId="19" xfId="0" applyFont="1" applyFill="1" applyBorder="1" applyAlignment="1">
      <alignment horizontal="center" vertical="center" wrapText="1"/>
    </xf>
    <xf numFmtId="9" fontId="40" fillId="0" borderId="9" xfId="0" applyNumberFormat="1" applyFont="1" applyBorder="1" applyAlignment="1" applyProtection="1">
      <alignment horizontal="center" vertical="center" wrapText="1"/>
      <protection locked="0"/>
    </xf>
    <xf numFmtId="9" fontId="40" fillId="0" borderId="1" xfId="0" applyNumberFormat="1" applyFont="1" applyBorder="1" applyAlignment="1" applyProtection="1">
      <alignment horizontal="center" vertical="center" wrapText="1"/>
      <protection locked="0"/>
    </xf>
    <xf numFmtId="0" fontId="40" fillId="0" borderId="1" xfId="0" applyFont="1" applyBorder="1" applyAlignment="1" applyProtection="1">
      <alignment horizontal="center" vertical="center" wrapText="1"/>
      <protection locked="0"/>
    </xf>
    <xf numFmtId="0" fontId="40" fillId="0" borderId="40" xfId="0" applyFont="1" applyBorder="1" applyAlignment="1" applyProtection="1">
      <alignment horizontal="left" vertical="center" wrapText="1"/>
      <protection locked="0"/>
    </xf>
    <xf numFmtId="0" fontId="40" fillId="0" borderId="72" xfId="0" applyFont="1" applyBorder="1" applyAlignment="1" applyProtection="1">
      <alignment horizontal="left" vertical="center" wrapText="1"/>
      <protection locked="0"/>
    </xf>
    <xf numFmtId="0" fontId="40" fillId="0" borderId="16" xfId="0" applyFont="1" applyBorder="1" applyAlignment="1" applyProtection="1">
      <alignment horizontal="left" vertical="center" wrapText="1"/>
      <protection locked="0"/>
    </xf>
    <xf numFmtId="0" fontId="40" fillId="0" borderId="12" xfId="0" applyFont="1" applyBorder="1" applyAlignment="1" applyProtection="1">
      <alignment horizontal="center" vertical="center" wrapText="1"/>
      <protection locked="0"/>
    </xf>
    <xf numFmtId="0" fontId="40" fillId="0" borderId="52" xfId="0" applyFont="1" applyBorder="1" applyAlignment="1" applyProtection="1">
      <alignment horizontal="left" vertical="center" wrapText="1"/>
      <protection locked="0"/>
    </xf>
    <xf numFmtId="0" fontId="40" fillId="0" borderId="15" xfId="0" applyFont="1" applyBorder="1" applyAlignment="1" applyProtection="1">
      <alignment horizontal="center" vertical="center" wrapText="1"/>
      <protection locked="0"/>
    </xf>
    <xf numFmtId="9" fontId="48" fillId="0" borderId="5" xfId="1" applyFont="1" applyFill="1" applyBorder="1" applyAlignment="1" applyProtection="1">
      <alignment horizontal="center" vertical="center" wrapText="1"/>
    </xf>
    <xf numFmtId="166" fontId="12" fillId="11" borderId="61" xfId="1" applyNumberFormat="1" applyFont="1" applyFill="1" applyBorder="1" applyAlignment="1" applyProtection="1">
      <alignment horizontal="center" vertical="center" wrapText="1"/>
    </xf>
    <xf numFmtId="166" fontId="12" fillId="11" borderId="62" xfId="1" applyNumberFormat="1" applyFont="1" applyFill="1" applyBorder="1" applyAlignment="1" applyProtection="1">
      <alignment horizontal="center" vertical="center" wrapText="1"/>
    </xf>
    <xf numFmtId="9" fontId="48" fillId="0" borderId="35" xfId="1" applyFont="1" applyFill="1" applyBorder="1" applyAlignment="1" applyProtection="1">
      <alignment horizontal="center" vertical="center" wrapText="1"/>
    </xf>
    <xf numFmtId="9" fontId="48" fillId="0" borderId="66" xfId="1" applyFont="1" applyFill="1" applyBorder="1" applyAlignment="1" applyProtection="1">
      <alignment horizontal="center" vertical="center" wrapText="1"/>
    </xf>
    <xf numFmtId="9" fontId="48" fillId="0" borderId="67" xfId="1" applyFont="1" applyFill="1" applyBorder="1" applyAlignment="1" applyProtection="1">
      <alignment horizontal="center" vertical="center" wrapText="1"/>
    </xf>
    <xf numFmtId="166" fontId="48" fillId="0" borderId="5" xfId="1" applyNumberFormat="1" applyFont="1" applyFill="1" applyBorder="1" applyAlignment="1" applyProtection="1">
      <alignment horizontal="center" vertical="center" wrapText="1"/>
    </xf>
    <xf numFmtId="166" fontId="48" fillId="0" borderId="65" xfId="1" applyNumberFormat="1" applyFont="1" applyFill="1" applyBorder="1" applyAlignment="1" applyProtection="1">
      <alignment horizontal="center" vertical="center" wrapText="1"/>
    </xf>
    <xf numFmtId="166" fontId="12" fillId="11" borderId="63" xfId="1" applyNumberFormat="1" applyFont="1" applyFill="1" applyBorder="1" applyAlignment="1" applyProtection="1">
      <alignment horizontal="center" vertical="center" wrapText="1"/>
    </xf>
    <xf numFmtId="0" fontId="40" fillId="0" borderId="69" xfId="0" applyFont="1" applyBorder="1" applyAlignment="1" applyProtection="1">
      <alignment horizontal="left" vertical="center" wrapText="1"/>
      <protection locked="0"/>
    </xf>
    <xf numFmtId="0" fontId="40" fillId="0" borderId="10" xfId="0" applyFont="1" applyBorder="1" applyAlignment="1" applyProtection="1">
      <alignment horizontal="center" vertical="center" wrapText="1"/>
      <protection locked="0"/>
    </xf>
    <xf numFmtId="0" fontId="40" fillId="0" borderId="67" xfId="0" applyFont="1" applyBorder="1" applyAlignment="1" applyProtection="1">
      <alignment horizontal="center" vertical="center" wrapText="1"/>
      <protection locked="0"/>
    </xf>
    <xf numFmtId="166" fontId="40" fillId="2" borderId="1" xfId="1" applyNumberFormat="1" applyFont="1" applyFill="1" applyBorder="1" applyAlignment="1" applyProtection="1">
      <alignment horizontal="center" vertical="center" wrapText="1"/>
      <protection locked="0"/>
    </xf>
    <xf numFmtId="166" fontId="40" fillId="2" borderId="4" xfId="0" applyNumberFormat="1" applyFont="1" applyFill="1" applyBorder="1" applyAlignment="1" applyProtection="1">
      <alignment horizontal="center" vertical="center" wrapText="1"/>
      <protection locked="0"/>
    </xf>
    <xf numFmtId="166" fontId="40" fillId="2" borderId="1" xfId="0" applyNumberFormat="1" applyFont="1" applyFill="1" applyBorder="1" applyAlignment="1" applyProtection="1">
      <alignment horizontal="center" vertical="center" wrapText="1"/>
      <protection locked="0"/>
    </xf>
    <xf numFmtId="9" fontId="40" fillId="0" borderId="1" xfId="1"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6" borderId="59" xfId="0" applyFont="1" applyFill="1" applyBorder="1" applyAlignment="1" applyProtection="1">
      <alignment horizontal="center" vertical="center" wrapText="1"/>
      <protection locked="0"/>
    </xf>
    <xf numFmtId="0" fontId="12" fillId="6" borderId="47" xfId="0" applyFont="1" applyFill="1" applyBorder="1" applyAlignment="1" applyProtection="1">
      <alignment horizontal="center" vertical="center" wrapText="1"/>
      <protection locked="0"/>
    </xf>
    <xf numFmtId="0" fontId="12" fillId="6" borderId="57" xfId="0" applyFont="1" applyFill="1" applyBorder="1" applyAlignment="1" applyProtection="1">
      <alignment horizontal="center" vertical="center" wrapText="1"/>
      <protection locked="0"/>
    </xf>
    <xf numFmtId="0" fontId="40" fillId="0" borderId="2" xfId="0" applyFont="1" applyBorder="1" applyAlignment="1" applyProtection="1">
      <alignment horizontal="left" vertical="center" wrapText="1"/>
      <protection locked="0"/>
    </xf>
    <xf numFmtId="0" fontId="40" fillId="0" borderId="3" xfId="0" applyFont="1" applyBorder="1" applyAlignment="1" applyProtection="1">
      <alignment horizontal="left" vertical="center" wrapText="1"/>
      <protection locked="0"/>
    </xf>
    <xf numFmtId="0" fontId="40" fillId="0" borderId="4" xfId="0" applyFont="1" applyBorder="1" applyAlignment="1" applyProtection="1">
      <alignment horizontal="left" vertical="center" wrapText="1"/>
      <protection locked="0"/>
    </xf>
    <xf numFmtId="0" fontId="40" fillId="0" borderId="2" xfId="0" applyFont="1" applyBorder="1" applyAlignment="1" applyProtection="1">
      <alignment horizontal="center" vertical="center" wrapText="1"/>
      <protection locked="0"/>
    </xf>
    <xf numFmtId="0" fontId="40" fillId="0" borderId="3"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14" fontId="40" fillId="0" borderId="4" xfId="0" applyNumberFormat="1" applyFont="1" applyBorder="1" applyAlignment="1" applyProtection="1">
      <alignment horizontal="center" vertical="center" wrapText="1"/>
      <protection locked="0"/>
    </xf>
    <xf numFmtId="166" fontId="40" fillId="0" borderId="1" xfId="1" applyNumberFormat="1" applyFont="1" applyFill="1" applyBorder="1" applyAlignment="1" applyProtection="1">
      <alignment horizontal="center" vertical="center" wrapText="1"/>
      <protection locked="0"/>
    </xf>
    <xf numFmtId="0" fontId="12" fillId="6" borderId="34" xfId="0" applyFont="1" applyFill="1" applyBorder="1" applyAlignment="1" applyProtection="1">
      <alignment horizontal="center" vertical="center" wrapText="1"/>
      <protection locked="0"/>
    </xf>
    <xf numFmtId="0" fontId="40" fillId="0" borderId="36" xfId="0" applyFont="1" applyBorder="1" applyAlignment="1" applyProtection="1">
      <alignment horizontal="left" vertical="center" wrapText="1"/>
      <protection locked="0"/>
    </xf>
    <xf numFmtId="0" fontId="40" fillId="0" borderId="36" xfId="0" applyFont="1" applyBorder="1" applyAlignment="1" applyProtection="1">
      <alignment horizontal="center" vertical="center" wrapText="1"/>
      <protection locked="0"/>
    </xf>
    <xf numFmtId="14" fontId="40" fillId="0" borderId="9" xfId="0" applyNumberFormat="1" applyFont="1" applyBorder="1" applyAlignment="1" applyProtection="1">
      <alignment horizontal="center" vertical="center" wrapText="1"/>
      <protection locked="0"/>
    </xf>
    <xf numFmtId="166" fontId="40" fillId="2" borderId="9" xfId="0" applyNumberFormat="1" applyFont="1" applyFill="1" applyBorder="1" applyAlignment="1" applyProtection="1">
      <alignment horizontal="center" vertical="center" wrapText="1"/>
      <protection locked="0"/>
    </xf>
    <xf numFmtId="0" fontId="40" fillId="0" borderId="9" xfId="0" applyFont="1" applyBorder="1" applyAlignment="1" applyProtection="1">
      <alignment horizontal="center" vertical="center" wrapText="1"/>
      <protection locked="0"/>
    </xf>
    <xf numFmtId="9" fontId="40" fillId="0" borderId="9" xfId="1" applyFont="1" applyBorder="1" applyAlignment="1" applyProtection="1">
      <alignment horizontal="center" vertical="center" wrapText="1"/>
      <protection locked="0"/>
    </xf>
    <xf numFmtId="9" fontId="40" fillId="0" borderId="1" xfId="1" applyFont="1" applyBorder="1" applyAlignment="1" applyProtection="1">
      <alignment horizontal="center" vertical="center" wrapText="1"/>
      <protection locked="0"/>
    </xf>
    <xf numFmtId="166" fontId="40" fillId="2" borderId="9" xfId="1" applyNumberFormat="1" applyFont="1" applyFill="1" applyBorder="1" applyAlignment="1" applyProtection="1">
      <alignment horizontal="center" vertical="center" wrapText="1"/>
      <protection locked="0"/>
    </xf>
    <xf numFmtId="0" fontId="34" fillId="0" borderId="26" xfId="0" applyFont="1" applyBorder="1" applyAlignment="1" applyProtection="1">
      <alignment horizontal="center" vertical="center"/>
      <protection locked="0"/>
    </xf>
    <xf numFmtId="0" fontId="34" fillId="0" borderId="32" xfId="0" applyFont="1" applyBorder="1" applyAlignment="1" applyProtection="1">
      <alignment horizontal="center" vertical="center"/>
      <protection locked="0"/>
    </xf>
    <xf numFmtId="0" fontId="12" fillId="6" borderId="43" xfId="0" applyFont="1" applyFill="1" applyBorder="1" applyAlignment="1" applyProtection="1">
      <alignment horizontal="center" vertical="center" wrapText="1"/>
      <protection locked="0"/>
    </xf>
    <xf numFmtId="9" fontId="40" fillId="0" borderId="14" xfId="1"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166" fontId="40" fillId="0" borderId="14" xfId="1" applyNumberFormat="1" applyFont="1" applyFill="1" applyBorder="1" applyAlignment="1" applyProtection="1">
      <alignment horizontal="center" vertical="center" wrapText="1"/>
      <protection locked="0"/>
    </xf>
    <xf numFmtId="9" fontId="40" fillId="0" borderId="14" xfId="0" applyNumberFormat="1" applyFont="1" applyBorder="1" applyAlignment="1" applyProtection="1">
      <alignment horizontal="center" vertical="center" wrapText="1"/>
      <protection locked="0"/>
    </xf>
    <xf numFmtId="0" fontId="40" fillId="0" borderId="64" xfId="0" applyFont="1" applyBorder="1" applyAlignment="1" applyProtection="1">
      <alignment horizontal="left" vertical="center" wrapText="1"/>
      <protection locked="0"/>
    </xf>
    <xf numFmtId="0" fontId="40" fillId="0" borderId="14" xfId="0" applyFont="1" applyBorder="1" applyAlignment="1" applyProtection="1">
      <alignment horizontal="center" vertical="center" wrapText="1"/>
      <protection locked="0"/>
    </xf>
    <xf numFmtId="14" fontId="40" fillId="0" borderId="1" xfId="0" applyNumberFormat="1" applyFont="1" applyBorder="1" applyAlignment="1" applyProtection="1">
      <alignment horizontal="center" vertical="center" wrapText="1"/>
      <protection locked="0"/>
    </xf>
    <xf numFmtId="9" fontId="40" fillId="0" borderId="14" xfId="1" applyFont="1" applyFill="1" applyBorder="1" applyAlignment="1" applyProtection="1">
      <alignment horizontal="center" vertical="center" wrapText="1"/>
      <protection locked="0"/>
    </xf>
    <xf numFmtId="0" fontId="27" fillId="7" borderId="60" xfId="0" applyFont="1" applyFill="1" applyBorder="1" applyAlignment="1" applyProtection="1">
      <alignment horizontal="center" vertical="center"/>
      <protection locked="0"/>
    </xf>
    <xf numFmtId="0" fontId="27" fillId="7" borderId="33" xfId="0" applyFont="1" applyFill="1" applyBorder="1" applyAlignment="1" applyProtection="1">
      <alignment horizontal="center" vertical="center"/>
      <protection locked="0"/>
    </xf>
    <xf numFmtId="0" fontId="12" fillId="6" borderId="43" xfId="0" applyFont="1" applyFill="1" applyBorder="1" applyAlignment="1" applyProtection="1">
      <alignment horizontal="center" vertical="center"/>
      <protection locked="0"/>
    </xf>
    <xf numFmtId="0" fontId="12" fillId="6" borderId="39" xfId="0" applyFont="1" applyFill="1" applyBorder="1" applyAlignment="1" applyProtection="1">
      <alignment horizontal="center" vertical="center"/>
      <protection locked="0"/>
    </xf>
    <xf numFmtId="0" fontId="12" fillId="6" borderId="41" xfId="0" applyFont="1" applyFill="1" applyBorder="1" applyAlignment="1" applyProtection="1">
      <alignment horizontal="center" vertical="center"/>
      <protection locked="0"/>
    </xf>
    <xf numFmtId="0" fontId="34" fillId="0" borderId="38" xfId="0" applyFont="1" applyBorder="1" applyAlignment="1" applyProtection="1">
      <alignment horizontal="center"/>
      <protection locked="0"/>
    </xf>
    <xf numFmtId="0" fontId="34" fillId="0" borderId="24" xfId="0" applyFont="1" applyBorder="1" applyAlignment="1" applyProtection="1">
      <alignment horizontal="center"/>
      <protection locked="0"/>
    </xf>
    <xf numFmtId="0" fontId="27" fillId="11" borderId="17" xfId="0" applyFont="1" applyFill="1" applyBorder="1" applyAlignment="1">
      <alignment horizontal="center" vertical="center"/>
    </xf>
    <xf numFmtId="0" fontId="27" fillId="11" borderId="18" xfId="0" applyFont="1" applyFill="1" applyBorder="1" applyAlignment="1">
      <alignment horizontal="center" vertical="center"/>
    </xf>
    <xf numFmtId="0" fontId="27" fillId="11" borderId="19" xfId="0" applyFont="1" applyFill="1" applyBorder="1" applyAlignment="1">
      <alignment horizontal="center" vertical="center"/>
    </xf>
    <xf numFmtId="0" fontId="27" fillId="6" borderId="34" xfId="0" applyFont="1" applyFill="1" applyBorder="1" applyAlignment="1">
      <alignment horizontal="center" vertical="center" wrapText="1"/>
    </xf>
    <xf numFmtId="0" fontId="27" fillId="6" borderId="44" xfId="0" applyFont="1" applyFill="1" applyBorder="1" applyAlignment="1">
      <alignment horizontal="center" vertical="center" wrapText="1"/>
    </xf>
    <xf numFmtId="0" fontId="27" fillId="6" borderId="43" xfId="0" applyFont="1" applyFill="1" applyBorder="1" applyAlignment="1">
      <alignment horizontal="center" vertical="center" wrapText="1"/>
    </xf>
    <xf numFmtId="0" fontId="27" fillId="6" borderId="41" xfId="0" applyFont="1" applyFill="1" applyBorder="1" applyAlignment="1">
      <alignment horizontal="center" vertical="center" wrapText="1"/>
    </xf>
    <xf numFmtId="0" fontId="34" fillId="0" borderId="0" xfId="0" applyFont="1" applyAlignment="1" applyProtection="1">
      <alignment horizontal="center"/>
      <protection locked="0"/>
    </xf>
    <xf numFmtId="0" fontId="34" fillId="0" borderId="48" xfId="0" applyFont="1" applyBorder="1" applyAlignment="1" applyProtection="1">
      <alignment horizontal="center"/>
      <protection locked="0"/>
    </xf>
    <xf numFmtId="166" fontId="29" fillId="7" borderId="0" xfId="1" applyNumberFormat="1" applyFont="1" applyFill="1" applyBorder="1" applyAlignment="1" applyProtection="1">
      <alignment horizontal="center" vertical="center" wrapText="1"/>
      <protection locked="0"/>
    </xf>
    <xf numFmtId="0" fontId="27" fillId="6" borderId="37" xfId="0" applyFont="1" applyFill="1" applyBorder="1" applyAlignment="1">
      <alignment horizontal="center" vertical="center" wrapText="1"/>
    </xf>
    <xf numFmtId="0" fontId="10" fillId="7" borderId="0" xfId="0" applyFont="1" applyFill="1" applyAlignment="1" applyProtection="1">
      <alignment horizontal="center"/>
      <protection locked="0"/>
    </xf>
    <xf numFmtId="0" fontId="14" fillId="7" borderId="0" xfId="0" applyFont="1" applyFill="1" applyAlignment="1" applyProtection="1">
      <alignment horizontal="center"/>
      <protection locked="0"/>
    </xf>
    <xf numFmtId="0" fontId="27" fillId="11" borderId="43" xfId="0" applyFont="1" applyFill="1" applyBorder="1" applyAlignment="1">
      <alignment horizontal="center" vertical="center"/>
    </xf>
    <xf numFmtId="0" fontId="27" fillId="11" borderId="39" xfId="0" applyFont="1" applyFill="1" applyBorder="1" applyAlignment="1">
      <alignment horizontal="center" vertical="center"/>
    </xf>
    <xf numFmtId="0" fontId="27" fillId="11" borderId="41" xfId="0" applyFont="1" applyFill="1" applyBorder="1" applyAlignment="1">
      <alignment horizontal="center" vertical="center"/>
    </xf>
    <xf numFmtId="2" fontId="27" fillId="6" borderId="37" xfId="0" applyNumberFormat="1" applyFont="1" applyFill="1" applyBorder="1" applyAlignment="1">
      <alignment horizontal="center" vertical="center" wrapText="1"/>
    </xf>
    <xf numFmtId="0" fontId="33" fillId="12" borderId="17" xfId="0" applyFont="1" applyFill="1" applyBorder="1" applyAlignment="1">
      <alignment horizontal="center" vertical="center"/>
    </xf>
    <xf numFmtId="0" fontId="33" fillId="12" borderId="18" xfId="0" applyFont="1" applyFill="1" applyBorder="1" applyAlignment="1">
      <alignment horizontal="center" vertical="center"/>
    </xf>
    <xf numFmtId="0" fontId="33" fillId="12" borderId="19" xfId="0" applyFont="1" applyFill="1" applyBorder="1" applyAlignment="1">
      <alignment horizontal="center" vertical="center"/>
    </xf>
    <xf numFmtId="0" fontId="27" fillId="6" borderId="37" xfId="0" applyFont="1" applyFill="1" applyBorder="1" applyAlignment="1">
      <alignment horizontal="center" vertical="center"/>
    </xf>
    <xf numFmtId="0" fontId="27" fillId="6" borderId="45" xfId="0" applyFont="1" applyFill="1" applyBorder="1" applyAlignment="1">
      <alignment horizontal="center" vertical="center" wrapText="1"/>
    </xf>
    <xf numFmtId="0" fontId="27" fillId="6" borderId="46" xfId="0" applyFont="1" applyFill="1" applyBorder="1" applyAlignment="1">
      <alignment horizontal="center" vertical="center" wrapText="1"/>
    </xf>
    <xf numFmtId="166" fontId="48" fillId="0" borderId="23" xfId="1" applyNumberFormat="1" applyFont="1" applyFill="1" applyBorder="1" applyAlignment="1" applyProtection="1">
      <alignment horizontal="center" vertical="center" wrapText="1"/>
    </xf>
    <xf numFmtId="0" fontId="27" fillId="7" borderId="38" xfId="0" applyFont="1" applyFill="1" applyBorder="1" applyAlignment="1" applyProtection="1">
      <alignment horizontal="left" vertical="center" wrapText="1"/>
      <protection locked="0"/>
    </xf>
    <xf numFmtId="0" fontId="27" fillId="7" borderId="25" xfId="0" applyFont="1" applyFill="1" applyBorder="1" applyAlignment="1" applyProtection="1">
      <alignment horizontal="left" vertical="center" wrapText="1"/>
      <protection locked="0"/>
    </xf>
    <xf numFmtId="0" fontId="27" fillId="7" borderId="58" xfId="0" applyFont="1" applyFill="1" applyBorder="1" applyAlignment="1" applyProtection="1">
      <alignment horizontal="left" vertical="center" wrapText="1"/>
      <protection locked="0"/>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8" fillId="6" borderId="1" xfId="0" applyFont="1" applyFill="1" applyBorder="1" applyAlignment="1">
      <alignment vertical="center" wrapText="1"/>
    </xf>
    <xf numFmtId="0" fontId="11" fillId="4" borderId="42"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1" xfId="0" applyFont="1" applyBorder="1" applyAlignment="1">
      <alignment horizontal="center" vertical="center" wrapText="1"/>
    </xf>
    <xf numFmtId="0" fontId="23" fillId="6" borderId="37" xfId="0" applyFont="1" applyFill="1" applyBorder="1" applyAlignment="1">
      <alignment horizontal="left" vertical="top" wrapText="1"/>
    </xf>
    <xf numFmtId="0" fontId="18" fillId="6" borderId="4" xfId="0" applyFont="1" applyFill="1" applyBorder="1" applyAlignment="1">
      <alignment vertical="center" wrapText="1"/>
    </xf>
    <xf numFmtId="0" fontId="11" fillId="7" borderId="1" xfId="0" applyFont="1" applyFill="1" applyBorder="1" applyAlignment="1">
      <alignment horizontal="center"/>
    </xf>
    <xf numFmtId="0" fontId="14" fillId="7" borderId="1" xfId="0" applyFont="1" applyFill="1" applyBorder="1" applyAlignment="1">
      <alignment horizontal="center"/>
    </xf>
    <xf numFmtId="0" fontId="14" fillId="0" borderId="43" xfId="0" applyFont="1" applyBorder="1" applyAlignment="1">
      <alignment horizontal="center" vertical="center" wrapText="1"/>
    </xf>
    <xf numFmtId="0" fontId="14" fillId="0" borderId="39" xfId="0" applyFont="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164" fontId="11" fillId="0" borderId="1" xfId="0" applyNumberFormat="1" applyFont="1" applyBorder="1" applyAlignment="1">
      <alignment horizontal="center" vertical="center"/>
    </xf>
    <xf numFmtId="0" fontId="14" fillId="0" borderId="1" xfId="0" applyFont="1" applyBorder="1" applyAlignment="1">
      <alignment horizontal="center" vertical="center"/>
    </xf>
    <xf numFmtId="0" fontId="21" fillId="5" borderId="1"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1" fillId="0" borderId="1" xfId="0" applyFont="1" applyBorder="1" applyAlignment="1">
      <alignment horizontal="center" vertical="center" wrapText="1"/>
    </xf>
    <xf numFmtId="0" fontId="33" fillId="12" borderId="17" xfId="0" applyFont="1" applyFill="1" applyBorder="1" applyAlignment="1">
      <alignment horizontal="center" vertical="center" wrapText="1"/>
    </xf>
    <xf numFmtId="0" fontId="33" fillId="12" borderId="18" xfId="0" applyFont="1" applyFill="1" applyBorder="1" applyAlignment="1">
      <alignment horizontal="center" vertical="center" wrapText="1"/>
    </xf>
    <xf numFmtId="0" fontId="33" fillId="12" borderId="19" xfId="0" applyFont="1" applyFill="1" applyBorder="1" applyAlignment="1">
      <alignment horizontal="center" vertical="center" wrapText="1"/>
    </xf>
    <xf numFmtId="0" fontId="25" fillId="11" borderId="17" xfId="0" applyFont="1" applyFill="1" applyBorder="1" applyAlignment="1">
      <alignment horizontal="center" vertical="top" wrapText="1"/>
    </xf>
    <xf numFmtId="0" fontId="25" fillId="11" borderId="18" xfId="0" applyFont="1" applyFill="1" applyBorder="1" applyAlignment="1">
      <alignment horizontal="center" vertical="top" wrapText="1"/>
    </xf>
    <xf numFmtId="0" fontId="25" fillId="11" borderId="19" xfId="0" applyFont="1" applyFill="1" applyBorder="1" applyAlignment="1">
      <alignment horizontal="center" vertical="top" wrapText="1"/>
    </xf>
    <xf numFmtId="0" fontId="14" fillId="0" borderId="34"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7" xfId="0" applyFont="1" applyBorder="1" applyAlignment="1">
      <alignment horizontal="center" vertical="center"/>
    </xf>
    <xf numFmtId="0" fontId="14" fillId="0" borderId="0" xfId="0" applyFont="1" applyAlignment="1">
      <alignment horizontal="center" vertical="center"/>
    </xf>
    <xf numFmtId="0" fontId="11" fillId="11" borderId="61" xfId="0" applyFont="1" applyFill="1" applyBorder="1" applyAlignment="1">
      <alignment horizontal="center" vertical="center" wrapText="1"/>
    </xf>
    <xf numFmtId="0" fontId="11" fillId="11" borderId="62" xfId="0" applyFont="1" applyFill="1" applyBorder="1" applyAlignment="1">
      <alignment horizontal="center" vertical="center" wrapText="1"/>
    </xf>
    <xf numFmtId="0" fontId="11" fillId="11" borderId="6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6" borderId="4" xfId="0" applyFont="1" applyFill="1" applyBorder="1" applyAlignment="1">
      <alignment horizontal="center" vertical="center" wrapText="1"/>
    </xf>
    <xf numFmtId="164" fontId="11" fillId="0" borderId="4" xfId="0" applyNumberFormat="1" applyFont="1" applyBorder="1" applyAlignment="1">
      <alignment horizontal="center" vertical="center"/>
    </xf>
    <xf numFmtId="0" fontId="14" fillId="0" borderId="4" xfId="0" applyFont="1" applyBorder="1" applyAlignment="1">
      <alignment horizontal="center"/>
    </xf>
    <xf numFmtId="0" fontId="14" fillId="0" borderId="1" xfId="0" applyFont="1" applyBorder="1" applyAlignment="1">
      <alignment horizontal="center"/>
    </xf>
    <xf numFmtId="0" fontId="11" fillId="11" borderId="8"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1" fillId="11" borderId="27" xfId="0" applyFont="1" applyFill="1" applyBorder="1" applyAlignment="1">
      <alignment horizontal="center" vertical="center" wrapText="1"/>
    </xf>
    <xf numFmtId="0" fontId="11" fillId="11" borderId="28" xfId="0" applyFont="1" applyFill="1" applyBorder="1" applyAlignment="1">
      <alignment horizontal="center" vertical="center" wrapText="1"/>
    </xf>
    <xf numFmtId="0" fontId="11" fillId="11" borderId="68" xfId="0" applyFont="1" applyFill="1" applyBorder="1" applyAlignment="1">
      <alignment horizontal="center" vertical="center" wrapText="1"/>
    </xf>
    <xf numFmtId="0" fontId="11" fillId="11" borderId="45" xfId="0" applyFont="1" applyFill="1" applyBorder="1" applyAlignment="1">
      <alignment horizontal="center" vertical="center" wrapText="1"/>
    </xf>
    <xf numFmtId="0" fontId="11" fillId="11" borderId="55" xfId="0" applyFont="1" applyFill="1" applyBorder="1" applyAlignment="1">
      <alignment horizontal="center" vertical="center" wrapText="1"/>
    </xf>
    <xf numFmtId="0" fontId="11" fillId="11" borderId="46"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4" fillId="7" borderId="1" xfId="0" applyFont="1" applyFill="1" applyBorder="1" applyAlignment="1">
      <alignment horizontal="center" vertical="center"/>
    </xf>
    <xf numFmtId="164" fontId="11" fillId="0" borderId="2" xfId="0" applyNumberFormat="1" applyFont="1" applyBorder="1" applyAlignment="1">
      <alignment horizontal="center" vertical="center"/>
    </xf>
    <xf numFmtId="164" fontId="11" fillId="0" borderId="3" xfId="0" applyNumberFormat="1" applyFont="1" applyBorder="1" applyAlignment="1">
      <alignment horizontal="center" vertical="center"/>
    </xf>
    <xf numFmtId="0" fontId="21" fillId="11" borderId="1"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30" fillId="11" borderId="17" xfId="0" applyFont="1" applyFill="1" applyBorder="1" applyAlignment="1">
      <alignment horizontal="center" vertical="center" wrapText="1"/>
    </xf>
    <xf numFmtId="0" fontId="30" fillId="11" borderId="18" xfId="0" applyFont="1" applyFill="1" applyBorder="1" applyAlignment="1">
      <alignment horizontal="center" vertical="center" wrapText="1"/>
    </xf>
    <xf numFmtId="0" fontId="30" fillId="11" borderId="19" xfId="0" applyFont="1" applyFill="1" applyBorder="1" applyAlignment="1">
      <alignment horizontal="center" vertical="center" wrapText="1"/>
    </xf>
    <xf numFmtId="0" fontId="27" fillId="7" borderId="20" xfId="0" applyFont="1" applyFill="1" applyBorder="1" applyAlignment="1" applyProtection="1">
      <alignment horizontal="center" vertical="center"/>
      <protection locked="0"/>
    </xf>
    <xf numFmtId="0" fontId="34" fillId="7" borderId="0" xfId="0" applyFont="1" applyFill="1" applyAlignment="1">
      <alignment horizontal="center"/>
    </xf>
    <xf numFmtId="0" fontId="34" fillId="7" borderId="48" xfId="0" applyFont="1" applyFill="1" applyBorder="1" applyAlignment="1">
      <alignment horizontal="center"/>
    </xf>
    <xf numFmtId="0" fontId="27" fillId="11" borderId="17" xfId="0" applyFont="1" applyFill="1" applyBorder="1" applyAlignment="1" applyProtection="1">
      <alignment horizontal="center" vertical="center"/>
      <protection locked="0"/>
    </xf>
    <xf numFmtId="0" fontId="27" fillId="11" borderId="18" xfId="0" applyFont="1" applyFill="1" applyBorder="1" applyAlignment="1" applyProtection="1">
      <alignment horizontal="center" vertical="center"/>
      <protection locked="0"/>
    </xf>
    <xf numFmtId="0" fontId="27" fillId="11" borderId="19" xfId="0" applyFont="1" applyFill="1" applyBorder="1" applyAlignment="1" applyProtection="1">
      <alignment horizontal="center" vertical="center"/>
      <protection locked="0"/>
    </xf>
    <xf numFmtId="9" fontId="34" fillId="6" borderId="12" xfId="1" applyFont="1" applyFill="1" applyBorder="1" applyAlignment="1">
      <alignment horizontal="center" vertical="center"/>
    </xf>
    <xf numFmtId="9" fontId="34" fillId="11" borderId="70" xfId="0" applyNumberFormat="1" applyFont="1" applyFill="1" applyBorder="1" applyAlignment="1">
      <alignment horizontal="center" vertical="center"/>
    </xf>
    <xf numFmtId="0" fontId="34" fillId="11" borderId="71" xfId="0" applyFont="1" applyFill="1" applyBorder="1" applyAlignment="1">
      <alignment horizontal="center" vertical="center"/>
    </xf>
    <xf numFmtId="0" fontId="34" fillId="0" borderId="69" xfId="0" applyFont="1" applyBorder="1" applyAlignment="1">
      <alignment horizontal="left" vertical="center"/>
    </xf>
    <xf numFmtId="0" fontId="34" fillId="0" borderId="52" xfId="0" applyFont="1" applyBorder="1" applyAlignment="1">
      <alignment horizontal="left" vertical="center"/>
    </xf>
    <xf numFmtId="9" fontId="34" fillId="0" borderId="36" xfId="0" applyNumberFormat="1" applyFont="1" applyBorder="1" applyAlignment="1">
      <alignment horizontal="center" vertical="center"/>
    </xf>
    <xf numFmtId="9" fontId="34" fillId="0" borderId="64" xfId="0" applyNumberFormat="1" applyFont="1" applyBorder="1" applyAlignment="1">
      <alignment horizontal="center" vertical="center"/>
    </xf>
    <xf numFmtId="0" fontId="34" fillId="0" borderId="0" xfId="0" applyFont="1" applyAlignment="1">
      <alignment horizontal="center"/>
    </xf>
    <xf numFmtId="0" fontId="34" fillId="0" borderId="26" xfId="0" applyFont="1" applyBorder="1" applyAlignment="1">
      <alignment horizontal="center"/>
    </xf>
    <xf numFmtId="0" fontId="16" fillId="12" borderId="17" xfId="0" applyFont="1" applyFill="1" applyBorder="1" applyAlignment="1">
      <alignment horizontal="center" vertical="center"/>
    </xf>
    <xf numFmtId="0" fontId="16" fillId="12" borderId="18" xfId="0" applyFont="1" applyFill="1" applyBorder="1" applyAlignment="1">
      <alignment horizontal="center" vertical="center"/>
    </xf>
    <xf numFmtId="0" fontId="16" fillId="12" borderId="19" xfId="0" applyFont="1" applyFill="1" applyBorder="1" applyAlignment="1">
      <alignment horizontal="center" vertical="center"/>
    </xf>
    <xf numFmtId="0" fontId="34" fillId="7" borderId="25" xfId="0" applyFont="1" applyFill="1" applyBorder="1" applyAlignment="1">
      <alignment horizontal="left" vertical="center"/>
    </xf>
    <xf numFmtId="0" fontId="34" fillId="7" borderId="32" xfId="0" applyFont="1" applyFill="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30" xfId="0" applyFont="1" applyBorder="1" applyAlignment="1">
      <alignment horizontal="center" vertical="center"/>
    </xf>
  </cellXfs>
  <cellStyles count="61">
    <cellStyle name="Hipervínculo" xfId="7" builtinId="8" hidden="1"/>
    <cellStyle name="Hipervínculo" xfId="9" builtinId="8" hidden="1"/>
    <cellStyle name="Hipervínculo" xfId="5" builtinId="8" hidden="1"/>
    <cellStyle name="Hipervínculo" xfId="3"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Normal" xfId="0" builtinId="0"/>
    <cellStyle name="Normal 2" xfId="2" xr:uid="{00000000-0005-0000-0000-00003B000000}"/>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CD2B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537798</xdr:colOff>
      <xdr:row>2</xdr:row>
      <xdr:rowOff>46182</xdr:rowOff>
    </xdr:from>
    <xdr:to>
      <xdr:col>2</xdr:col>
      <xdr:colOff>1085273</xdr:colOff>
      <xdr:row>7</xdr:row>
      <xdr:rowOff>58645</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1798" y="473364"/>
          <a:ext cx="3468475" cy="1155463"/>
        </a:xfrm>
        <a:prstGeom prst="rect">
          <a:avLst/>
        </a:prstGeom>
      </xdr:spPr>
    </xdr:pic>
    <xdr:clientData/>
  </xdr:twoCellAnchor>
  <xdr:twoCellAnchor editAs="oneCell">
    <xdr:from>
      <xdr:col>5</xdr:col>
      <xdr:colOff>323273</xdr:colOff>
      <xdr:row>3</xdr:row>
      <xdr:rowOff>57727</xdr:rowOff>
    </xdr:from>
    <xdr:to>
      <xdr:col>8</xdr:col>
      <xdr:colOff>1108362</xdr:colOff>
      <xdr:row>6</xdr:row>
      <xdr:rowOff>150091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26909" y="692727"/>
          <a:ext cx="3278908" cy="8081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165100</xdr:colOff>
      <xdr:row>3</xdr:row>
      <xdr:rowOff>101600</xdr:rowOff>
    </xdr:from>
    <xdr:to>
      <xdr:col>2</xdr:col>
      <xdr:colOff>2453408</xdr:colOff>
      <xdr:row>3</xdr:row>
      <xdr:rowOff>1206500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558800"/>
          <a:ext cx="3278908" cy="1104900"/>
        </a:xfrm>
        <a:prstGeom prst="rect">
          <a:avLst/>
        </a:prstGeom>
      </xdr:spPr>
    </xdr:pic>
    <xdr:clientData/>
  </xdr:twoCellAnchor>
  <xdr:twoCellAnchor editAs="oneCell">
    <xdr:from>
      <xdr:col>16</xdr:col>
      <xdr:colOff>660400</xdr:colOff>
      <xdr:row>3</xdr:row>
      <xdr:rowOff>127000</xdr:rowOff>
    </xdr:from>
    <xdr:to>
      <xdr:col>17</xdr:col>
      <xdr:colOff>1355599</xdr:colOff>
      <xdr:row>3</xdr:row>
      <xdr:rowOff>1244600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619700" y="584200"/>
          <a:ext cx="2390648" cy="1117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45358</xdr:colOff>
      <xdr:row>1</xdr:row>
      <xdr:rowOff>27215</xdr:rowOff>
    </xdr:from>
    <xdr:to>
      <xdr:col>2</xdr:col>
      <xdr:colOff>789215</xdr:colOff>
      <xdr:row>1</xdr:row>
      <xdr:rowOff>408215</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858" y="226786"/>
          <a:ext cx="1052286" cy="381000"/>
        </a:xfrm>
        <a:prstGeom prst="rect">
          <a:avLst/>
        </a:prstGeom>
      </xdr:spPr>
    </xdr:pic>
    <xdr:clientData/>
  </xdr:twoCellAnchor>
  <xdr:twoCellAnchor editAs="oneCell">
    <xdr:from>
      <xdr:col>8</xdr:col>
      <xdr:colOff>563033</xdr:colOff>
      <xdr:row>1</xdr:row>
      <xdr:rowOff>16933</xdr:rowOff>
    </xdr:from>
    <xdr:to>
      <xdr:col>8</xdr:col>
      <xdr:colOff>1252008</xdr:colOff>
      <xdr:row>1</xdr:row>
      <xdr:rowOff>385233</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69866" y="218016"/>
          <a:ext cx="688975" cy="368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1</xdr:row>
      <xdr:rowOff>88900</xdr:rowOff>
    </xdr:from>
    <xdr:to>
      <xdr:col>2</xdr:col>
      <xdr:colOff>1549400</xdr:colOff>
      <xdr:row>1</xdr:row>
      <xdr:rowOff>622300</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330200"/>
          <a:ext cx="1816100" cy="533400"/>
        </a:xfrm>
        <a:prstGeom prst="rect">
          <a:avLst/>
        </a:prstGeom>
      </xdr:spPr>
    </xdr:pic>
    <xdr:clientData/>
  </xdr:twoCellAnchor>
  <xdr:twoCellAnchor editAs="oneCell">
    <xdr:from>
      <xdr:col>6</xdr:col>
      <xdr:colOff>2146300</xdr:colOff>
      <xdr:row>1</xdr:row>
      <xdr:rowOff>101600</xdr:rowOff>
    </xdr:from>
    <xdr:to>
      <xdr:col>7</xdr:col>
      <xdr:colOff>444500</xdr:colOff>
      <xdr:row>1</xdr:row>
      <xdr:rowOff>596900</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868900" y="342900"/>
          <a:ext cx="1181100" cy="495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17" t="s">
        <v>0</v>
      </c>
      <c r="C2" s="217"/>
      <c r="D2" s="217"/>
      <c r="E2" s="217"/>
      <c r="F2" s="217"/>
      <c r="G2" s="217"/>
      <c r="H2" s="217"/>
      <c r="I2" s="217"/>
    </row>
    <row r="3" spans="1:9" x14ac:dyDescent="0.25">
      <c r="B3" s="233" t="s">
        <v>1</v>
      </c>
      <c r="C3" s="233"/>
      <c r="D3" s="233"/>
      <c r="E3" s="233"/>
      <c r="F3" s="233"/>
      <c r="G3" s="233"/>
      <c r="H3" s="233"/>
      <c r="I3" s="233"/>
    </row>
    <row r="4" spans="1:9" x14ac:dyDescent="0.25">
      <c r="C4" s="2" t="s">
        <v>2</v>
      </c>
      <c r="D4" s="3" t="s">
        <v>3</v>
      </c>
    </row>
    <row r="5" spans="1:9" x14ac:dyDescent="0.25">
      <c r="C5" s="2" t="s">
        <v>4</v>
      </c>
      <c r="D5" s="3" t="s">
        <v>5</v>
      </c>
    </row>
    <row r="6" spans="1:9" x14ac:dyDescent="0.25">
      <c r="C6" s="4" t="s">
        <v>6</v>
      </c>
      <c r="D6" s="5" t="s">
        <v>7</v>
      </c>
    </row>
    <row r="7" spans="1:9" x14ac:dyDescent="0.25">
      <c r="C7" s="4" t="s">
        <v>8</v>
      </c>
      <c r="D7" s="5" t="s">
        <v>9</v>
      </c>
    </row>
    <row r="8" spans="1:9" x14ac:dyDescent="0.25">
      <c r="C8" s="4" t="s">
        <v>10</v>
      </c>
      <c r="D8" s="6">
        <v>41656</v>
      </c>
      <c r="E8" s="7"/>
    </row>
    <row r="9" spans="1:9" x14ac:dyDescent="0.25">
      <c r="C9" s="227" t="s">
        <v>11</v>
      </c>
      <c r="D9" s="5" t="s">
        <v>12</v>
      </c>
      <c r="F9" s="7"/>
      <c r="I9" s="7"/>
    </row>
    <row r="10" spans="1:9" x14ac:dyDescent="0.25">
      <c r="C10" s="227"/>
      <c r="D10" s="5" t="s">
        <v>13</v>
      </c>
    </row>
    <row r="12" spans="1:9" x14ac:dyDescent="0.25">
      <c r="A12" s="228" t="s">
        <v>14</v>
      </c>
      <c r="B12" s="229"/>
      <c r="C12" s="229"/>
      <c r="D12" s="229"/>
      <c r="E12" s="229"/>
      <c r="F12" s="229"/>
      <c r="G12" s="229"/>
      <c r="H12" s="229"/>
      <c r="I12" s="230"/>
    </row>
    <row r="13" spans="1:9" x14ac:dyDescent="0.25">
      <c r="A13" s="228" t="s">
        <v>15</v>
      </c>
      <c r="B13" s="229"/>
      <c r="C13" s="229"/>
      <c r="D13" s="229"/>
      <c r="E13" s="229"/>
      <c r="F13" s="229"/>
      <c r="G13" s="229"/>
      <c r="H13" s="229"/>
      <c r="I13" s="230"/>
    </row>
    <row r="14" spans="1:9" x14ac:dyDescent="0.25">
      <c r="A14" s="234"/>
      <c r="B14" s="235"/>
      <c r="C14" s="235"/>
      <c r="D14" s="235"/>
      <c r="E14" s="235"/>
      <c r="F14" s="235"/>
      <c r="G14" s="236"/>
      <c r="H14" s="225" t="s">
        <v>16</v>
      </c>
      <c r="I14" s="226"/>
    </row>
    <row r="15" spans="1:9" ht="28.5" x14ac:dyDescent="0.25">
      <c r="A15" s="19" t="s">
        <v>17</v>
      </c>
      <c r="B15" s="19" t="s">
        <v>18</v>
      </c>
      <c r="C15" s="8" t="s">
        <v>19</v>
      </c>
      <c r="D15" s="19" t="s">
        <v>20</v>
      </c>
      <c r="E15" s="19" t="s">
        <v>21</v>
      </c>
      <c r="F15" s="19" t="s">
        <v>22</v>
      </c>
      <c r="G15" s="43" t="s">
        <v>23</v>
      </c>
      <c r="H15" s="19" t="s">
        <v>24</v>
      </c>
      <c r="I15" s="19" t="s">
        <v>25</v>
      </c>
    </row>
    <row r="16" spans="1:9" ht="30" x14ac:dyDescent="0.25">
      <c r="A16" s="231" t="s">
        <v>26</v>
      </c>
      <c r="B16" s="232">
        <v>0.3</v>
      </c>
      <c r="C16" s="224" t="s">
        <v>27</v>
      </c>
      <c r="D16" s="9" t="s">
        <v>28</v>
      </c>
      <c r="E16" s="218">
        <v>4</v>
      </c>
      <c r="F16" s="218" t="s">
        <v>29</v>
      </c>
      <c r="G16" s="224" t="s">
        <v>30</v>
      </c>
      <c r="H16" s="218"/>
      <c r="I16" s="240"/>
    </row>
    <row r="17" spans="1:9" ht="56.25" customHeight="1" x14ac:dyDescent="0.25">
      <c r="A17" s="231"/>
      <c r="B17" s="231"/>
      <c r="C17" s="224"/>
      <c r="D17" s="10" t="s">
        <v>31</v>
      </c>
      <c r="E17" s="219"/>
      <c r="F17" s="219"/>
      <c r="G17" s="224"/>
      <c r="H17" s="219"/>
      <c r="I17" s="240"/>
    </row>
    <row r="18" spans="1:9" ht="25.5" customHeight="1" x14ac:dyDescent="0.25">
      <c r="A18" s="231"/>
      <c r="B18" s="231"/>
      <c r="C18" s="224"/>
      <c r="D18" s="10" t="s">
        <v>32</v>
      </c>
      <c r="E18" s="219"/>
      <c r="F18" s="219"/>
      <c r="G18" s="224"/>
      <c r="H18" s="219"/>
      <c r="I18" s="240"/>
    </row>
    <row r="19" spans="1:9" ht="49.5" customHeight="1" x14ac:dyDescent="0.25">
      <c r="A19" s="231"/>
      <c r="B19" s="231"/>
      <c r="C19" s="224"/>
      <c r="D19" s="10" t="s">
        <v>33</v>
      </c>
      <c r="E19" s="220"/>
      <c r="F19" s="220"/>
      <c r="G19" s="224"/>
      <c r="H19" s="220"/>
      <c r="I19" s="240"/>
    </row>
    <row r="20" spans="1:9" ht="82.5" customHeight="1" x14ac:dyDescent="0.25">
      <c r="A20" s="237" t="s">
        <v>34</v>
      </c>
      <c r="B20" s="221">
        <v>0.3</v>
      </c>
      <c r="C20" s="218" t="s">
        <v>35</v>
      </c>
      <c r="D20" s="10" t="s">
        <v>36</v>
      </c>
      <c r="E20" s="218">
        <v>20</v>
      </c>
      <c r="F20" s="218" t="s">
        <v>37</v>
      </c>
      <c r="G20" s="110" t="s">
        <v>38</v>
      </c>
      <c r="H20" s="218"/>
      <c r="I20" s="241"/>
    </row>
    <row r="21" spans="1:9" ht="68.25" customHeight="1" x14ac:dyDescent="0.25">
      <c r="A21" s="238"/>
      <c r="B21" s="222"/>
      <c r="C21" s="219"/>
      <c r="D21" s="10" t="s">
        <v>39</v>
      </c>
      <c r="E21" s="219"/>
      <c r="F21" s="219"/>
      <c r="G21" s="110" t="s">
        <v>40</v>
      </c>
      <c r="H21" s="219"/>
      <c r="I21" s="242"/>
    </row>
    <row r="22" spans="1:9" ht="66" customHeight="1" x14ac:dyDescent="0.25">
      <c r="A22" s="239"/>
      <c r="B22" s="223"/>
      <c r="C22" s="220"/>
      <c r="D22" s="10" t="s">
        <v>41</v>
      </c>
      <c r="E22" s="220"/>
      <c r="F22" s="220"/>
      <c r="G22" s="110" t="s">
        <v>42</v>
      </c>
      <c r="H22" s="220"/>
      <c r="I22" s="243"/>
    </row>
    <row r="23" spans="1:9" ht="97.5" customHeight="1" x14ac:dyDescent="0.25">
      <c r="A23" s="237" t="s">
        <v>43</v>
      </c>
      <c r="B23" s="221">
        <v>0.4</v>
      </c>
      <c r="C23" s="218" t="s">
        <v>44</v>
      </c>
      <c r="D23" s="10" t="s">
        <v>45</v>
      </c>
      <c r="E23" s="218">
        <v>15</v>
      </c>
      <c r="F23" s="218" t="s">
        <v>29</v>
      </c>
      <c r="G23" s="218" t="s">
        <v>42</v>
      </c>
      <c r="H23" s="218"/>
      <c r="I23" s="241"/>
    </row>
    <row r="24" spans="1:9" ht="55.5" customHeight="1" x14ac:dyDescent="0.25">
      <c r="A24" s="238"/>
      <c r="B24" s="222"/>
      <c r="C24" s="219"/>
      <c r="D24" s="10" t="s">
        <v>46</v>
      </c>
      <c r="E24" s="219"/>
      <c r="F24" s="219"/>
      <c r="G24" s="219"/>
      <c r="H24" s="219"/>
      <c r="I24" s="242"/>
    </row>
    <row r="25" spans="1:9" ht="55.5" customHeight="1" x14ac:dyDescent="0.25">
      <c r="A25" s="239"/>
      <c r="B25" s="223"/>
      <c r="C25" s="220"/>
      <c r="D25" s="10" t="s">
        <v>47</v>
      </c>
      <c r="E25" s="220"/>
      <c r="F25" s="220"/>
      <c r="G25" s="220"/>
      <c r="H25" s="220"/>
      <c r="I25" s="243"/>
    </row>
    <row r="26" spans="1:9" x14ac:dyDescent="0.25">
      <c r="A26" s="19" t="s">
        <v>48</v>
      </c>
      <c r="B26" s="11">
        <f>SUM(B16:B25)</f>
        <v>1</v>
      </c>
      <c r="C26" s="5"/>
      <c r="D26" s="5"/>
      <c r="E26" s="5"/>
      <c r="F26" s="10"/>
      <c r="G26" s="5"/>
      <c r="H26" s="5"/>
      <c r="I26" s="5"/>
    </row>
    <row r="27" spans="1:9" ht="4.5" customHeight="1" thickBot="1" x14ac:dyDescent="0.3">
      <c r="A27" s="12"/>
    </row>
    <row r="28" spans="1:9" ht="27" customHeight="1" x14ac:dyDescent="0.25">
      <c r="A28" s="12"/>
      <c r="C28" s="246"/>
      <c r="D28" s="247"/>
      <c r="E28" s="115"/>
      <c r="F28" s="247"/>
      <c r="G28" s="249"/>
      <c r="H28" s="21"/>
    </row>
    <row r="29" spans="1:9" ht="15.75" thickBot="1" x14ac:dyDescent="0.3">
      <c r="A29" s="12"/>
      <c r="C29" s="244" t="s">
        <v>49</v>
      </c>
      <c r="D29" s="245"/>
      <c r="E29" s="114"/>
      <c r="F29" s="245" t="s">
        <v>50</v>
      </c>
      <c r="G29" s="248"/>
      <c r="H29" s="22"/>
    </row>
    <row r="30" spans="1:9" x14ac:dyDescent="0.25">
      <c r="A30" s="12"/>
    </row>
  </sheetData>
  <mergeCells count="34">
    <mergeCell ref="C29:D29"/>
    <mergeCell ref="C28:D28"/>
    <mergeCell ref="F29:G29"/>
    <mergeCell ref="F28:G28"/>
    <mergeCell ref="H23:H25"/>
    <mergeCell ref="E16:E19"/>
    <mergeCell ref="E20:E22"/>
    <mergeCell ref="E23:E25"/>
    <mergeCell ref="G23:G25"/>
    <mergeCell ref="I16:I19"/>
    <mergeCell ref="H20:H22"/>
    <mergeCell ref="I20:I22"/>
    <mergeCell ref="I23:I25"/>
    <mergeCell ref="B23:B25"/>
    <mergeCell ref="A23:A25"/>
    <mergeCell ref="C23:C25"/>
    <mergeCell ref="F20:F22"/>
    <mergeCell ref="F23:F25"/>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72"/>
  <sheetViews>
    <sheetView tabSelected="1" topLeftCell="B1" zoomScaleSheetLayoutView="70" workbookViewId="0">
      <selection activeCell="B3" sqref="B3"/>
    </sheetView>
  </sheetViews>
  <sheetFormatPr baseColWidth="10" defaultColWidth="11.42578125" defaultRowHeight="18" x14ac:dyDescent="0.25"/>
  <cols>
    <col min="1" max="1" width="5.28515625" style="69" customWidth="1"/>
    <col min="2" max="2" width="4.7109375" style="69" customWidth="1"/>
    <col min="3" max="3" width="58.7109375" style="69" customWidth="1"/>
    <col min="4" max="4" width="59.28515625" style="69" customWidth="1"/>
    <col min="5" max="5" width="37.42578125" style="69" customWidth="1"/>
    <col min="6" max="6" width="40.85546875" style="69" customWidth="1"/>
    <col min="7" max="7" width="37.85546875" style="69" customWidth="1"/>
    <col min="8" max="8" width="7" style="69" customWidth="1"/>
    <col min="9" max="9" width="8.28515625" style="69" customWidth="1"/>
    <col min="10" max="10" width="24.7109375" style="69" bestFit="1" customWidth="1"/>
    <col min="11" max="16384" width="11.42578125" style="69"/>
  </cols>
  <sheetData>
    <row r="1" spans="1:21" ht="18.75" thickBot="1" x14ac:dyDescent="0.3">
      <c r="A1" s="73"/>
      <c r="B1" s="73"/>
      <c r="C1" s="73"/>
      <c r="D1" s="73"/>
      <c r="E1" s="73"/>
      <c r="F1" s="73"/>
      <c r="G1" s="73"/>
      <c r="H1" s="73"/>
      <c r="I1" s="73"/>
      <c r="J1" s="73"/>
      <c r="K1" s="73"/>
      <c r="L1" s="73"/>
      <c r="M1" s="73"/>
      <c r="N1" s="73"/>
      <c r="O1" s="73"/>
      <c r="P1" s="73"/>
      <c r="Q1" s="73"/>
      <c r="R1" s="73"/>
      <c r="S1" s="73"/>
      <c r="T1" s="73"/>
      <c r="U1" s="73"/>
    </row>
    <row r="2" spans="1:21" ht="54" customHeight="1" thickBot="1" x14ac:dyDescent="0.3">
      <c r="A2" s="73"/>
      <c r="B2" s="510" t="s">
        <v>329</v>
      </c>
      <c r="C2" s="511"/>
      <c r="D2" s="511"/>
      <c r="E2" s="511"/>
      <c r="F2" s="511"/>
      <c r="G2" s="511"/>
      <c r="H2" s="512"/>
      <c r="I2" s="73"/>
      <c r="J2" s="73"/>
      <c r="K2" s="73"/>
      <c r="L2" s="73"/>
      <c r="M2" s="73"/>
      <c r="N2" s="73"/>
      <c r="O2" s="73"/>
      <c r="P2" s="73"/>
      <c r="Q2" s="73"/>
      <c r="R2" s="73"/>
      <c r="S2" s="73"/>
      <c r="T2" s="73"/>
      <c r="U2" s="73"/>
    </row>
    <row r="3" spans="1:21" ht="24.95" customHeight="1" x14ac:dyDescent="0.25">
      <c r="A3" s="73"/>
      <c r="B3" s="70"/>
      <c r="C3" s="71" t="s">
        <v>190</v>
      </c>
      <c r="D3" s="513" t="s">
        <v>321</v>
      </c>
      <c r="E3" s="513"/>
      <c r="F3" s="513"/>
      <c r="G3" s="513"/>
      <c r="H3" s="72"/>
      <c r="I3" s="73"/>
      <c r="J3" s="73"/>
      <c r="K3" s="73"/>
      <c r="L3" s="73"/>
      <c r="M3" s="73"/>
      <c r="N3" s="73"/>
      <c r="O3" s="73"/>
      <c r="P3" s="73"/>
      <c r="Q3" s="73"/>
      <c r="R3" s="73"/>
      <c r="S3" s="73"/>
      <c r="T3" s="73"/>
      <c r="U3" s="73"/>
    </row>
    <row r="4" spans="1:21" x14ac:dyDescent="0.25">
      <c r="A4" s="73"/>
      <c r="B4" s="70"/>
      <c r="C4" s="71" t="s">
        <v>191</v>
      </c>
      <c r="D4" s="514" t="s">
        <v>322</v>
      </c>
      <c r="E4" s="514"/>
      <c r="F4" s="514"/>
      <c r="G4" s="514"/>
      <c r="H4" s="72"/>
      <c r="I4" s="73"/>
      <c r="J4" s="73"/>
      <c r="K4" s="73"/>
      <c r="L4" s="73"/>
      <c r="M4" s="73"/>
      <c r="N4" s="73"/>
      <c r="O4" s="73"/>
      <c r="P4" s="73"/>
      <c r="Q4" s="73"/>
      <c r="R4" s="73"/>
      <c r="S4" s="73"/>
      <c r="T4" s="73"/>
      <c r="U4" s="73"/>
    </row>
    <row r="5" spans="1:21" x14ac:dyDescent="0.25">
      <c r="A5" s="73"/>
      <c r="B5" s="70"/>
      <c r="C5" s="71" t="s">
        <v>192</v>
      </c>
      <c r="D5" s="514">
        <v>2023</v>
      </c>
      <c r="E5" s="514"/>
      <c r="F5" s="514"/>
      <c r="G5" s="514"/>
      <c r="H5" s="72"/>
      <c r="I5" s="73"/>
      <c r="J5" s="73"/>
      <c r="K5" s="73"/>
      <c r="L5" s="73"/>
      <c r="M5" s="73"/>
      <c r="N5" s="73"/>
      <c r="O5" s="73"/>
      <c r="P5" s="73"/>
      <c r="Q5" s="73"/>
      <c r="R5" s="73"/>
      <c r="S5" s="73"/>
      <c r="T5" s="73"/>
      <c r="U5" s="73"/>
    </row>
    <row r="6" spans="1:21" ht="18.75" thickBot="1" x14ac:dyDescent="0.3">
      <c r="A6" s="73"/>
      <c r="B6" s="70"/>
      <c r="C6" s="71"/>
      <c r="D6" s="123"/>
      <c r="E6" s="123"/>
      <c r="F6" s="123"/>
      <c r="G6" s="123"/>
      <c r="H6" s="72"/>
      <c r="I6" s="73"/>
      <c r="J6" s="73"/>
      <c r="K6" s="73"/>
      <c r="L6" s="73"/>
      <c r="M6" s="73"/>
      <c r="N6" s="73"/>
      <c r="O6" s="73"/>
      <c r="P6" s="73"/>
      <c r="Q6" s="73"/>
      <c r="R6" s="73"/>
      <c r="S6" s="73"/>
      <c r="T6" s="73"/>
      <c r="U6" s="73"/>
    </row>
    <row r="7" spans="1:21" ht="36" customHeight="1" thickBot="1" x14ac:dyDescent="0.3">
      <c r="A7" s="73"/>
      <c r="B7" s="498" t="s">
        <v>287</v>
      </c>
      <c r="C7" s="499"/>
      <c r="D7" s="499"/>
      <c r="E7" s="499"/>
      <c r="F7" s="499"/>
      <c r="G7" s="499"/>
      <c r="H7" s="500"/>
      <c r="I7" s="73"/>
      <c r="J7" s="73"/>
      <c r="K7" s="73"/>
      <c r="L7" s="73"/>
      <c r="M7" s="73"/>
      <c r="N7" s="73"/>
      <c r="O7" s="73"/>
      <c r="P7" s="73"/>
      <c r="Q7" s="73"/>
      <c r="R7" s="73"/>
      <c r="S7" s="73"/>
      <c r="T7" s="73"/>
      <c r="U7" s="73"/>
    </row>
    <row r="8" spans="1:21" x14ac:dyDescent="0.25">
      <c r="A8" s="73"/>
      <c r="B8" s="70"/>
      <c r="C8" s="73"/>
      <c r="D8" s="73"/>
      <c r="E8" s="73"/>
      <c r="F8" s="73"/>
      <c r="G8" s="73"/>
      <c r="H8" s="72"/>
      <c r="I8" s="73"/>
      <c r="J8" s="73"/>
      <c r="K8" s="73"/>
      <c r="L8" s="73"/>
      <c r="M8" s="73"/>
      <c r="N8" s="73"/>
      <c r="O8" s="73"/>
      <c r="P8" s="73"/>
      <c r="Q8" s="73"/>
      <c r="R8" s="73"/>
      <c r="S8" s="73"/>
      <c r="T8" s="73"/>
      <c r="U8" s="73"/>
    </row>
    <row r="9" spans="1:21" ht="75" customHeight="1" x14ac:dyDescent="0.25">
      <c r="A9" s="73"/>
      <c r="B9" s="70"/>
      <c r="C9" s="207" t="s">
        <v>193</v>
      </c>
      <c r="D9" s="204">
        <f>'ANEXO 1'!P27</f>
        <v>1</v>
      </c>
      <c r="E9" s="501">
        <f>(D9*D10)/100%</f>
        <v>0.8</v>
      </c>
      <c r="F9" s="496"/>
      <c r="G9" s="496"/>
      <c r="H9" s="497"/>
      <c r="I9" s="73"/>
      <c r="J9" s="73"/>
      <c r="K9" s="73"/>
      <c r="L9" s="73"/>
      <c r="M9" s="73"/>
      <c r="N9" s="73"/>
      <c r="O9" s="73"/>
      <c r="P9" s="73"/>
      <c r="Q9" s="73"/>
      <c r="R9" s="73"/>
      <c r="S9" s="73"/>
      <c r="T9" s="73"/>
      <c r="U9" s="73"/>
    </row>
    <row r="10" spans="1:21" ht="40.5" customHeight="1" x14ac:dyDescent="0.25">
      <c r="A10" s="73"/>
      <c r="B10" s="70"/>
      <c r="C10" s="208" t="s">
        <v>194</v>
      </c>
      <c r="D10" s="148">
        <v>0.8</v>
      </c>
      <c r="E10" s="501"/>
      <c r="F10" s="496"/>
      <c r="G10" s="496"/>
      <c r="H10" s="497"/>
      <c r="I10" s="73"/>
      <c r="J10" s="73"/>
      <c r="K10" s="73"/>
      <c r="L10" s="73"/>
      <c r="M10" s="73"/>
      <c r="N10" s="73"/>
      <c r="O10" s="73"/>
      <c r="P10" s="73"/>
      <c r="Q10" s="73"/>
      <c r="R10" s="73"/>
      <c r="S10" s="73"/>
      <c r="T10" s="73"/>
      <c r="U10" s="73"/>
    </row>
    <row r="11" spans="1:21" ht="33.950000000000003" customHeight="1" x14ac:dyDescent="0.25">
      <c r="A11" s="73"/>
      <c r="B11" s="70"/>
      <c r="C11" s="209" t="s">
        <v>289</v>
      </c>
      <c r="D11" s="205">
        <f>'ANEXO 2'!H77</f>
        <v>4.706666666666667</v>
      </c>
      <c r="E11" s="501">
        <f>(D11*D12)/5</f>
        <v>0.18826666666666669</v>
      </c>
      <c r="F11" s="496"/>
      <c r="G11" s="496"/>
      <c r="H11" s="497"/>
      <c r="I11" s="73"/>
      <c r="J11" s="73"/>
      <c r="K11" s="73"/>
      <c r="L11" s="73"/>
      <c r="M11" s="73"/>
      <c r="N11" s="73"/>
      <c r="O11" s="73"/>
      <c r="P11" s="73"/>
      <c r="Q11" s="73"/>
      <c r="R11" s="73"/>
      <c r="S11" s="73"/>
      <c r="T11" s="73"/>
      <c r="U11" s="73"/>
    </row>
    <row r="12" spans="1:21" ht="24.75" customHeight="1" x14ac:dyDescent="0.25">
      <c r="A12" s="73"/>
      <c r="B12" s="70"/>
      <c r="C12" s="209" t="s">
        <v>195</v>
      </c>
      <c r="D12" s="148">
        <v>0.2</v>
      </c>
      <c r="E12" s="501"/>
      <c r="F12" s="496"/>
      <c r="G12" s="496"/>
      <c r="H12" s="497"/>
      <c r="I12" s="73"/>
      <c r="J12" s="73"/>
      <c r="K12" s="73"/>
      <c r="L12" s="73"/>
      <c r="M12" s="73"/>
      <c r="N12" s="73"/>
      <c r="O12" s="73"/>
      <c r="P12" s="73"/>
      <c r="Q12" s="73"/>
      <c r="R12" s="73"/>
      <c r="S12" s="73"/>
      <c r="T12" s="73"/>
      <c r="U12" s="73"/>
    </row>
    <row r="13" spans="1:21" ht="18.75" thickBot="1" x14ac:dyDescent="0.3">
      <c r="A13" s="73"/>
      <c r="B13" s="70"/>
      <c r="C13" s="215"/>
      <c r="D13" s="213"/>
      <c r="E13" s="211"/>
      <c r="F13" s="496"/>
      <c r="G13" s="496"/>
      <c r="H13" s="497"/>
      <c r="I13" s="73"/>
      <c r="J13" s="73"/>
      <c r="K13" s="73"/>
      <c r="L13" s="73"/>
      <c r="M13" s="73"/>
      <c r="N13" s="73"/>
      <c r="O13" s="73"/>
      <c r="P13" s="73"/>
      <c r="Q13" s="73"/>
      <c r="R13" s="73"/>
      <c r="S13" s="73"/>
      <c r="T13" s="73"/>
      <c r="U13" s="73"/>
    </row>
    <row r="14" spans="1:21" ht="42" customHeight="1" thickBot="1" x14ac:dyDescent="0.3">
      <c r="A14" s="73"/>
      <c r="B14" s="70"/>
      <c r="C14" s="216" t="s">
        <v>196</v>
      </c>
      <c r="D14" s="214"/>
      <c r="E14" s="212">
        <f>SUM(E9:E12)</f>
        <v>0.98826666666666674</v>
      </c>
      <c r="F14" s="496"/>
      <c r="G14" s="496"/>
      <c r="H14" s="497"/>
      <c r="I14" s="73"/>
      <c r="J14" s="73"/>
      <c r="K14" s="73"/>
      <c r="L14" s="73"/>
      <c r="M14" s="73"/>
      <c r="N14" s="73"/>
      <c r="O14" s="73"/>
      <c r="P14" s="73"/>
      <c r="Q14" s="73"/>
      <c r="R14" s="73"/>
      <c r="S14" s="73"/>
      <c r="T14" s="73"/>
      <c r="U14" s="73"/>
    </row>
    <row r="15" spans="1:21" ht="18.75" thickBot="1" x14ac:dyDescent="0.3">
      <c r="A15" s="73"/>
      <c r="B15" s="70"/>
      <c r="C15" s="147"/>
      <c r="D15" s="147"/>
      <c r="E15" s="73"/>
      <c r="F15" s="73"/>
      <c r="G15" s="496"/>
      <c r="H15" s="497"/>
      <c r="I15" s="73"/>
      <c r="J15" s="73"/>
      <c r="K15" s="73"/>
      <c r="L15" s="73"/>
      <c r="M15" s="73"/>
      <c r="N15" s="73"/>
      <c r="O15" s="73"/>
      <c r="P15" s="73"/>
      <c r="Q15" s="73"/>
      <c r="R15" s="73"/>
      <c r="S15" s="73"/>
      <c r="T15" s="73"/>
      <c r="U15" s="73"/>
    </row>
    <row r="16" spans="1:21" x14ac:dyDescent="0.25">
      <c r="A16" s="73"/>
      <c r="B16" s="70"/>
      <c r="C16" s="504" t="s">
        <v>288</v>
      </c>
      <c r="D16" s="506">
        <v>0.05</v>
      </c>
      <c r="E16" s="502">
        <f>'ANEXO 1'!P28</f>
        <v>0</v>
      </c>
      <c r="F16" s="73"/>
      <c r="G16" s="496"/>
      <c r="H16" s="497"/>
      <c r="I16" s="73"/>
      <c r="J16" s="73"/>
      <c r="K16" s="73"/>
      <c r="L16" s="73"/>
      <c r="M16" s="73"/>
      <c r="N16" s="73"/>
      <c r="O16" s="73"/>
      <c r="P16" s="73"/>
      <c r="Q16" s="73"/>
      <c r="R16" s="73"/>
      <c r="S16" s="73"/>
      <c r="T16" s="73"/>
      <c r="U16" s="73"/>
    </row>
    <row r="17" spans="1:21" ht="18.75" thickBot="1" x14ac:dyDescent="0.3">
      <c r="A17" s="73"/>
      <c r="B17" s="70"/>
      <c r="C17" s="505"/>
      <c r="D17" s="507"/>
      <c r="E17" s="503"/>
      <c r="F17" s="73"/>
      <c r="G17" s="60"/>
      <c r="H17" s="75"/>
      <c r="I17" s="73"/>
      <c r="J17" s="73"/>
      <c r="K17" s="73"/>
      <c r="L17" s="73"/>
      <c r="M17" s="73"/>
      <c r="N17" s="73"/>
      <c r="O17" s="73"/>
      <c r="P17" s="73"/>
      <c r="Q17" s="73"/>
      <c r="R17" s="73"/>
      <c r="S17" s="73"/>
      <c r="T17" s="73"/>
      <c r="U17" s="73"/>
    </row>
    <row r="18" spans="1:21" ht="18.75" thickBot="1" x14ac:dyDescent="0.3">
      <c r="A18" s="73"/>
      <c r="B18" s="70"/>
      <c r="C18" s="73"/>
      <c r="D18" s="73"/>
      <c r="E18" s="73"/>
      <c r="F18" s="73"/>
      <c r="G18" s="60"/>
      <c r="H18" s="75"/>
      <c r="I18" s="73"/>
      <c r="J18" s="73"/>
      <c r="K18" s="73"/>
      <c r="L18" s="73"/>
      <c r="M18" s="73"/>
      <c r="N18" s="73"/>
      <c r="O18" s="73"/>
      <c r="P18" s="73"/>
      <c r="Q18" s="73"/>
      <c r="R18" s="73"/>
      <c r="S18" s="73"/>
      <c r="T18" s="73"/>
      <c r="U18" s="73"/>
    </row>
    <row r="19" spans="1:21" ht="51" customHeight="1" thickBot="1" x14ac:dyDescent="0.3">
      <c r="A19" s="73"/>
      <c r="B19" s="70"/>
      <c r="C19" s="73"/>
      <c r="D19" s="210" t="s">
        <v>197</v>
      </c>
      <c r="E19" s="206">
        <f>E14+E16</f>
        <v>0.98826666666666674</v>
      </c>
      <c r="F19" s="73"/>
      <c r="G19" s="60"/>
      <c r="H19" s="75"/>
      <c r="I19" s="73"/>
      <c r="J19" s="73"/>
      <c r="K19" s="73"/>
      <c r="L19" s="73"/>
      <c r="M19" s="73"/>
      <c r="N19" s="73"/>
      <c r="O19" s="73"/>
      <c r="P19" s="73"/>
      <c r="Q19" s="73"/>
      <c r="R19" s="73"/>
      <c r="S19" s="73"/>
      <c r="T19" s="73"/>
      <c r="U19" s="73"/>
    </row>
    <row r="20" spans="1:21" x14ac:dyDescent="0.25">
      <c r="A20" s="73"/>
      <c r="B20" s="70"/>
      <c r="C20" s="73"/>
      <c r="D20" s="73"/>
      <c r="E20" s="73"/>
      <c r="F20" s="73"/>
      <c r="G20" s="73"/>
      <c r="H20" s="72"/>
      <c r="I20" s="73"/>
      <c r="J20" s="73"/>
      <c r="K20" s="73"/>
      <c r="L20" s="73"/>
      <c r="M20" s="73"/>
      <c r="N20" s="73"/>
      <c r="O20" s="73"/>
      <c r="P20" s="73"/>
      <c r="Q20" s="73"/>
      <c r="R20" s="73"/>
      <c r="S20" s="73"/>
      <c r="T20" s="73"/>
      <c r="U20" s="73"/>
    </row>
    <row r="21" spans="1:21" x14ac:dyDescent="0.25">
      <c r="A21" s="73"/>
      <c r="B21" s="70"/>
      <c r="C21" s="73"/>
      <c r="D21" s="73"/>
      <c r="E21" s="73"/>
      <c r="F21" s="73"/>
      <c r="G21" s="73"/>
      <c r="H21" s="72"/>
      <c r="I21" s="73"/>
      <c r="J21" s="73"/>
      <c r="K21" s="73"/>
      <c r="L21" s="73"/>
      <c r="M21" s="73"/>
      <c r="N21" s="73"/>
      <c r="O21" s="73"/>
      <c r="P21" s="73"/>
      <c r="Q21" s="73"/>
      <c r="R21" s="73"/>
      <c r="S21" s="73"/>
      <c r="T21" s="73"/>
      <c r="U21" s="73"/>
    </row>
    <row r="22" spans="1:21" x14ac:dyDescent="0.25">
      <c r="A22" s="73"/>
      <c r="B22" s="70"/>
      <c r="C22" s="73"/>
      <c r="D22" s="73"/>
      <c r="E22" s="73"/>
      <c r="F22" s="73"/>
      <c r="G22" s="73"/>
      <c r="H22" s="72"/>
      <c r="I22" s="73"/>
      <c r="J22" s="73"/>
      <c r="K22" s="73"/>
      <c r="L22" s="73"/>
      <c r="M22" s="73"/>
      <c r="N22" s="73"/>
      <c r="O22" s="73"/>
      <c r="P22" s="73"/>
      <c r="Q22" s="73"/>
      <c r="R22" s="73"/>
      <c r="S22" s="73"/>
      <c r="T22" s="73"/>
      <c r="U22" s="73"/>
    </row>
    <row r="23" spans="1:21" x14ac:dyDescent="0.25">
      <c r="A23" s="73"/>
      <c r="B23" s="70"/>
      <c r="C23" s="508"/>
      <c r="D23" s="508"/>
      <c r="E23" s="73"/>
      <c r="F23" s="73"/>
      <c r="G23" s="73"/>
      <c r="H23" s="72"/>
      <c r="I23" s="73"/>
      <c r="J23" s="73"/>
      <c r="K23" s="73"/>
      <c r="L23" s="73"/>
      <c r="M23" s="73"/>
      <c r="N23" s="73"/>
      <c r="O23" s="73"/>
      <c r="P23" s="73"/>
      <c r="Q23" s="73"/>
      <c r="R23" s="73"/>
      <c r="S23" s="73"/>
      <c r="T23" s="73"/>
      <c r="U23" s="73"/>
    </row>
    <row r="24" spans="1:21" x14ac:dyDescent="0.25">
      <c r="A24" s="73"/>
      <c r="B24" s="70"/>
      <c r="C24" s="509"/>
      <c r="D24" s="509"/>
      <c r="E24" s="73"/>
      <c r="F24" s="76"/>
      <c r="G24" s="77"/>
      <c r="H24" s="72"/>
      <c r="I24" s="73"/>
      <c r="J24" s="73"/>
      <c r="K24" s="73"/>
      <c r="L24" s="73"/>
      <c r="M24" s="73"/>
      <c r="N24" s="73"/>
      <c r="O24" s="73"/>
      <c r="P24" s="73"/>
      <c r="Q24" s="73"/>
      <c r="R24" s="73"/>
      <c r="S24" s="73"/>
      <c r="T24" s="73"/>
      <c r="U24" s="73"/>
    </row>
    <row r="25" spans="1:21" x14ac:dyDescent="0.25">
      <c r="A25" s="73"/>
      <c r="B25" s="70"/>
      <c r="C25" s="495" t="s">
        <v>218</v>
      </c>
      <c r="D25" s="495"/>
      <c r="E25" s="73"/>
      <c r="F25" s="495" t="s">
        <v>198</v>
      </c>
      <c r="G25" s="495"/>
      <c r="H25" s="75"/>
      <c r="I25" s="73"/>
      <c r="J25" s="73"/>
      <c r="K25" s="73"/>
      <c r="L25" s="73"/>
      <c r="M25" s="73"/>
      <c r="N25" s="73"/>
      <c r="O25" s="73"/>
      <c r="P25" s="73"/>
      <c r="Q25" s="73"/>
      <c r="R25" s="73"/>
      <c r="S25" s="73"/>
      <c r="T25" s="73"/>
      <c r="U25" s="73"/>
    </row>
    <row r="26" spans="1:21" x14ac:dyDescent="0.25">
      <c r="A26" s="73"/>
      <c r="B26" s="70"/>
      <c r="C26" s="73"/>
      <c r="D26" s="73"/>
      <c r="E26" s="73"/>
      <c r="F26" s="73"/>
      <c r="G26" s="73"/>
      <c r="H26" s="72"/>
      <c r="I26" s="73"/>
      <c r="J26" s="73"/>
      <c r="K26" s="73"/>
      <c r="L26" s="73"/>
      <c r="M26" s="73"/>
      <c r="N26" s="73"/>
      <c r="O26" s="73"/>
      <c r="P26" s="73"/>
      <c r="Q26" s="73"/>
      <c r="R26" s="73"/>
      <c r="S26" s="73"/>
      <c r="T26" s="73"/>
      <c r="U26" s="73"/>
    </row>
    <row r="27" spans="1:21" x14ac:dyDescent="0.25">
      <c r="A27" s="73"/>
      <c r="B27" s="70"/>
      <c r="C27" s="73"/>
      <c r="D27" s="73"/>
      <c r="E27" s="73"/>
      <c r="F27" s="73"/>
      <c r="G27" s="73"/>
      <c r="H27" s="72"/>
      <c r="I27" s="73"/>
      <c r="J27" s="73"/>
      <c r="K27" s="73"/>
      <c r="L27" s="73"/>
      <c r="M27" s="73"/>
      <c r="N27" s="73"/>
      <c r="O27" s="73"/>
      <c r="P27" s="73"/>
      <c r="Q27" s="73"/>
      <c r="R27" s="73"/>
      <c r="S27" s="73"/>
      <c r="T27" s="73"/>
      <c r="U27" s="73"/>
    </row>
    <row r="28" spans="1:21" x14ac:dyDescent="0.25">
      <c r="A28" s="73"/>
      <c r="B28" s="70"/>
      <c r="C28" s="73"/>
      <c r="D28" s="73"/>
      <c r="E28" s="73"/>
      <c r="F28" s="73"/>
      <c r="G28" s="73"/>
      <c r="H28" s="72"/>
      <c r="I28" s="73"/>
      <c r="J28" s="73"/>
      <c r="K28" s="73"/>
      <c r="L28" s="73"/>
      <c r="M28" s="73"/>
      <c r="N28" s="73"/>
      <c r="O28" s="73"/>
      <c r="P28" s="73"/>
      <c r="Q28" s="73"/>
      <c r="R28" s="73"/>
      <c r="S28" s="73"/>
      <c r="T28" s="73"/>
      <c r="U28" s="73"/>
    </row>
    <row r="29" spans="1:21" x14ac:dyDescent="0.25">
      <c r="A29" s="73"/>
      <c r="B29" s="70"/>
      <c r="C29" s="73"/>
      <c r="D29" s="108" t="s">
        <v>199</v>
      </c>
      <c r="E29" s="150"/>
      <c r="F29" s="73"/>
      <c r="G29" s="73"/>
      <c r="H29" s="72"/>
      <c r="I29" s="73"/>
      <c r="J29" s="73"/>
      <c r="K29" s="73"/>
      <c r="L29" s="73"/>
      <c r="M29" s="73"/>
      <c r="N29" s="73"/>
      <c r="O29" s="73"/>
      <c r="P29" s="73"/>
      <c r="Q29" s="73"/>
      <c r="R29" s="73"/>
      <c r="S29" s="73"/>
      <c r="T29" s="73"/>
      <c r="U29" s="73"/>
    </row>
    <row r="30" spans="1:21" x14ac:dyDescent="0.25">
      <c r="A30" s="73"/>
      <c r="B30" s="70"/>
      <c r="C30" s="73"/>
      <c r="D30" s="108" t="s">
        <v>200</v>
      </c>
      <c r="E30" s="149">
        <v>2023</v>
      </c>
      <c r="F30" s="73"/>
      <c r="G30" s="73"/>
      <c r="H30" s="72"/>
      <c r="I30" s="73"/>
      <c r="J30" s="73"/>
      <c r="K30" s="73"/>
      <c r="L30" s="73"/>
      <c r="M30" s="73"/>
      <c r="N30" s="73"/>
      <c r="O30" s="73"/>
      <c r="P30" s="73"/>
      <c r="Q30" s="73"/>
      <c r="R30" s="73"/>
      <c r="S30" s="73"/>
      <c r="T30" s="73"/>
      <c r="U30" s="73"/>
    </row>
    <row r="31" spans="1:21" ht="18.75" thickBot="1" x14ac:dyDescent="0.3">
      <c r="A31" s="73"/>
      <c r="B31" s="74"/>
      <c r="C31" s="78"/>
      <c r="D31" s="78"/>
      <c r="E31" s="78"/>
      <c r="F31" s="78"/>
      <c r="G31" s="78"/>
      <c r="H31" s="79"/>
      <c r="I31" s="73"/>
      <c r="J31" s="73"/>
      <c r="K31" s="73"/>
      <c r="L31" s="73"/>
      <c r="M31" s="73"/>
      <c r="N31" s="73"/>
      <c r="O31" s="73"/>
      <c r="P31" s="73"/>
      <c r="Q31" s="73"/>
      <c r="R31" s="73"/>
      <c r="S31" s="73"/>
      <c r="T31" s="73"/>
      <c r="U31" s="73"/>
    </row>
    <row r="32" spans="1:21" x14ac:dyDescent="0.25">
      <c r="A32" s="73"/>
      <c r="B32" s="73"/>
      <c r="C32" s="73"/>
      <c r="D32" s="73"/>
      <c r="E32" s="73"/>
      <c r="F32" s="73"/>
      <c r="G32" s="73"/>
      <c r="H32" s="73"/>
      <c r="I32" s="73"/>
      <c r="J32" s="73"/>
      <c r="K32" s="73"/>
      <c r="L32" s="73"/>
      <c r="M32" s="73"/>
      <c r="N32" s="73"/>
      <c r="O32" s="73"/>
      <c r="P32" s="73"/>
      <c r="Q32" s="73"/>
      <c r="R32" s="73"/>
      <c r="S32" s="73"/>
      <c r="T32" s="73"/>
      <c r="U32" s="73"/>
    </row>
    <row r="33" spans="1:21" x14ac:dyDescent="0.25">
      <c r="A33" s="73"/>
      <c r="B33" s="73"/>
      <c r="C33" s="73"/>
      <c r="D33" s="73"/>
      <c r="E33" s="73"/>
      <c r="F33" s="73"/>
      <c r="G33" s="73"/>
      <c r="H33" s="73"/>
      <c r="I33" s="73"/>
      <c r="J33" s="73"/>
      <c r="K33" s="73"/>
      <c r="L33" s="73"/>
      <c r="M33" s="73"/>
      <c r="N33" s="73"/>
      <c r="O33" s="73"/>
      <c r="P33" s="73"/>
      <c r="Q33" s="73"/>
      <c r="R33" s="73"/>
      <c r="S33" s="73"/>
      <c r="T33" s="73"/>
      <c r="U33" s="73"/>
    </row>
    <row r="34" spans="1:21" x14ac:dyDescent="0.25">
      <c r="A34" s="73"/>
      <c r="B34" s="73"/>
      <c r="C34" s="73"/>
      <c r="D34" s="73"/>
      <c r="E34" s="73"/>
      <c r="F34" s="73"/>
      <c r="G34" s="73"/>
      <c r="H34" s="73"/>
      <c r="I34" s="73"/>
      <c r="J34" s="73"/>
      <c r="K34" s="73"/>
      <c r="L34" s="73"/>
      <c r="M34" s="73"/>
      <c r="N34" s="73"/>
      <c r="O34" s="73"/>
      <c r="P34" s="73"/>
      <c r="Q34" s="73"/>
      <c r="R34" s="73"/>
      <c r="S34" s="73"/>
      <c r="T34" s="73"/>
      <c r="U34" s="73"/>
    </row>
    <row r="35" spans="1:21" x14ac:dyDescent="0.25">
      <c r="A35" s="73"/>
      <c r="B35" s="73"/>
      <c r="C35" s="73"/>
      <c r="D35" s="73"/>
      <c r="E35" s="73"/>
      <c r="F35" s="73"/>
      <c r="G35" s="73"/>
      <c r="H35" s="73"/>
      <c r="I35" s="73"/>
      <c r="J35" s="73"/>
      <c r="K35" s="73"/>
      <c r="L35" s="73"/>
      <c r="M35" s="73"/>
      <c r="N35" s="73"/>
      <c r="O35" s="73"/>
      <c r="P35" s="73"/>
      <c r="Q35" s="73"/>
      <c r="R35" s="73"/>
      <c r="S35" s="73"/>
      <c r="T35" s="73"/>
      <c r="U35" s="73"/>
    </row>
    <row r="36" spans="1:21" x14ac:dyDescent="0.25">
      <c r="A36" s="73"/>
      <c r="B36" s="73"/>
      <c r="C36" s="73"/>
      <c r="D36" s="73"/>
      <c r="E36" s="73"/>
      <c r="F36" s="73"/>
      <c r="G36" s="73"/>
      <c r="H36" s="73"/>
      <c r="I36" s="73"/>
      <c r="J36" s="73"/>
      <c r="K36" s="73"/>
      <c r="L36" s="73"/>
      <c r="M36" s="73"/>
      <c r="N36" s="73"/>
      <c r="O36" s="73"/>
      <c r="P36" s="73"/>
      <c r="Q36" s="73"/>
      <c r="R36" s="73"/>
      <c r="S36" s="73"/>
      <c r="T36" s="73"/>
      <c r="U36" s="73"/>
    </row>
    <row r="37" spans="1:21" x14ac:dyDescent="0.25">
      <c r="A37" s="73"/>
      <c r="B37" s="73"/>
      <c r="C37" s="73"/>
      <c r="D37" s="73"/>
      <c r="E37" s="73"/>
      <c r="F37" s="73"/>
      <c r="G37" s="73"/>
      <c r="H37" s="73"/>
      <c r="I37" s="73"/>
      <c r="J37" s="73"/>
      <c r="K37" s="73"/>
      <c r="L37" s="73"/>
      <c r="M37" s="73"/>
      <c r="N37" s="73"/>
      <c r="O37" s="73"/>
      <c r="P37" s="73"/>
      <c r="Q37" s="73"/>
      <c r="R37" s="73"/>
      <c r="S37" s="73"/>
      <c r="T37" s="73"/>
      <c r="U37" s="73"/>
    </row>
    <row r="38" spans="1:21" x14ac:dyDescent="0.25">
      <c r="A38" s="73"/>
      <c r="B38" s="73"/>
      <c r="C38" s="73"/>
      <c r="D38" s="73"/>
      <c r="E38" s="73"/>
      <c r="F38" s="73"/>
      <c r="G38" s="73"/>
      <c r="H38" s="73"/>
      <c r="I38" s="73"/>
      <c r="J38" s="73"/>
      <c r="K38" s="73"/>
      <c r="L38" s="73"/>
      <c r="M38" s="73"/>
      <c r="N38" s="73"/>
      <c r="O38" s="73"/>
      <c r="P38" s="73"/>
      <c r="Q38" s="73"/>
      <c r="R38" s="73"/>
      <c r="S38" s="73"/>
      <c r="T38" s="73"/>
      <c r="U38" s="73"/>
    </row>
    <row r="39" spans="1:21" x14ac:dyDescent="0.25">
      <c r="A39" s="73"/>
      <c r="B39" s="73"/>
      <c r="C39" s="73"/>
      <c r="D39" s="73"/>
      <c r="E39" s="73"/>
      <c r="F39" s="73"/>
      <c r="G39" s="73"/>
      <c r="H39" s="73"/>
      <c r="I39" s="73"/>
      <c r="J39" s="73"/>
      <c r="K39" s="73"/>
      <c r="L39" s="73"/>
      <c r="M39" s="73"/>
      <c r="N39" s="73"/>
      <c r="O39" s="73"/>
      <c r="P39" s="73"/>
      <c r="Q39" s="73"/>
      <c r="R39" s="73"/>
      <c r="S39" s="73"/>
      <c r="T39" s="73"/>
      <c r="U39" s="73"/>
    </row>
    <row r="40" spans="1:21" x14ac:dyDescent="0.25">
      <c r="A40" s="73"/>
      <c r="B40" s="73"/>
      <c r="C40" s="73"/>
      <c r="D40" s="73"/>
      <c r="E40" s="73"/>
      <c r="F40" s="73"/>
      <c r="G40" s="73"/>
      <c r="H40" s="73"/>
      <c r="I40" s="73"/>
      <c r="J40" s="73"/>
      <c r="K40" s="73"/>
      <c r="L40" s="73"/>
      <c r="M40" s="73"/>
      <c r="N40" s="73"/>
      <c r="O40" s="73"/>
      <c r="P40" s="73"/>
      <c r="Q40" s="73"/>
      <c r="R40" s="73"/>
      <c r="S40" s="73"/>
      <c r="T40" s="73"/>
      <c r="U40" s="73"/>
    </row>
    <row r="41" spans="1:21" x14ac:dyDescent="0.25">
      <c r="A41" s="73"/>
      <c r="B41" s="73"/>
      <c r="C41" s="73"/>
      <c r="D41" s="73"/>
      <c r="E41" s="73"/>
      <c r="F41" s="73"/>
      <c r="G41" s="73"/>
      <c r="H41" s="73"/>
      <c r="I41" s="73"/>
      <c r="J41" s="73"/>
      <c r="K41" s="73"/>
      <c r="L41" s="73"/>
      <c r="M41" s="73"/>
      <c r="N41" s="73"/>
      <c r="O41" s="73"/>
      <c r="P41" s="73"/>
      <c r="Q41" s="73"/>
      <c r="R41" s="73"/>
      <c r="S41" s="73"/>
      <c r="T41" s="73"/>
      <c r="U41" s="73"/>
    </row>
    <row r="42" spans="1:21" x14ac:dyDescent="0.25">
      <c r="A42" s="73"/>
      <c r="B42" s="73"/>
      <c r="C42" s="73"/>
      <c r="D42" s="73"/>
      <c r="E42" s="73"/>
      <c r="F42" s="73"/>
      <c r="G42" s="73"/>
      <c r="H42" s="73"/>
      <c r="I42" s="73"/>
      <c r="J42" s="73"/>
      <c r="K42" s="73"/>
      <c r="L42" s="73"/>
      <c r="M42" s="73"/>
      <c r="N42" s="73"/>
      <c r="O42" s="73"/>
      <c r="P42" s="73"/>
      <c r="Q42" s="73"/>
      <c r="R42" s="73"/>
      <c r="S42" s="73"/>
      <c r="T42" s="73"/>
      <c r="U42" s="73"/>
    </row>
    <row r="43" spans="1:21" x14ac:dyDescent="0.25">
      <c r="A43" s="73"/>
      <c r="B43" s="73"/>
      <c r="C43" s="73"/>
      <c r="D43" s="73"/>
      <c r="E43" s="73"/>
      <c r="F43" s="73"/>
      <c r="G43" s="73"/>
      <c r="H43" s="73"/>
      <c r="I43" s="73"/>
      <c r="J43" s="73"/>
      <c r="K43" s="73"/>
      <c r="L43" s="73"/>
      <c r="M43" s="73"/>
      <c r="N43" s="73"/>
      <c r="O43" s="73"/>
      <c r="P43" s="73"/>
      <c r="Q43" s="73"/>
      <c r="R43" s="73"/>
      <c r="S43" s="73"/>
      <c r="T43" s="73"/>
      <c r="U43" s="73"/>
    </row>
    <row r="44" spans="1:21" x14ac:dyDescent="0.25">
      <c r="A44" s="73"/>
      <c r="B44" s="73"/>
      <c r="C44" s="73"/>
      <c r="D44" s="73"/>
      <c r="E44" s="73"/>
      <c r="F44" s="73"/>
      <c r="G44" s="73"/>
      <c r="H44" s="73"/>
      <c r="I44" s="73"/>
      <c r="J44" s="73"/>
      <c r="K44" s="73"/>
      <c r="L44" s="73"/>
      <c r="M44" s="73"/>
      <c r="N44" s="73"/>
      <c r="O44" s="73"/>
      <c r="P44" s="73"/>
      <c r="Q44" s="73"/>
      <c r="R44" s="73"/>
      <c r="S44" s="73"/>
      <c r="T44" s="73"/>
      <c r="U44" s="73"/>
    </row>
    <row r="45" spans="1:21" x14ac:dyDescent="0.25">
      <c r="A45" s="73"/>
      <c r="B45" s="73"/>
      <c r="C45" s="73"/>
      <c r="D45" s="73"/>
      <c r="E45" s="73"/>
      <c r="F45" s="73"/>
      <c r="G45" s="73"/>
      <c r="H45" s="73"/>
      <c r="I45" s="73"/>
      <c r="J45" s="73"/>
      <c r="K45" s="73"/>
      <c r="L45" s="73"/>
      <c r="M45" s="73"/>
      <c r="N45" s="73"/>
      <c r="O45" s="73"/>
      <c r="P45" s="73"/>
      <c r="Q45" s="73"/>
      <c r="R45" s="73"/>
      <c r="S45" s="73"/>
      <c r="T45" s="73"/>
      <c r="U45" s="73"/>
    </row>
    <row r="46" spans="1:21" x14ac:dyDescent="0.25">
      <c r="A46" s="73"/>
      <c r="B46" s="73"/>
      <c r="C46" s="73"/>
      <c r="D46" s="73"/>
      <c r="E46" s="73"/>
      <c r="F46" s="73"/>
      <c r="G46" s="73"/>
      <c r="H46" s="73"/>
      <c r="I46" s="73"/>
      <c r="J46" s="73"/>
      <c r="K46" s="73"/>
      <c r="L46" s="73"/>
      <c r="M46" s="73"/>
      <c r="N46" s="73"/>
      <c r="O46" s="73"/>
      <c r="P46" s="73"/>
      <c r="Q46" s="73"/>
      <c r="R46" s="73"/>
      <c r="S46" s="73"/>
      <c r="T46" s="73"/>
      <c r="U46" s="73"/>
    </row>
    <row r="47" spans="1:21" x14ac:dyDescent="0.25">
      <c r="A47" s="73"/>
      <c r="B47" s="73"/>
      <c r="C47" s="73"/>
      <c r="D47" s="73"/>
      <c r="E47" s="73"/>
      <c r="F47" s="73"/>
      <c r="G47" s="73"/>
      <c r="H47" s="73"/>
      <c r="I47" s="73"/>
      <c r="J47" s="73"/>
      <c r="K47" s="73"/>
      <c r="L47" s="73"/>
      <c r="M47" s="73"/>
      <c r="N47" s="73"/>
      <c r="O47" s="73"/>
      <c r="P47" s="73"/>
      <c r="Q47" s="73"/>
      <c r="R47" s="73"/>
      <c r="S47" s="73"/>
      <c r="T47" s="73"/>
      <c r="U47" s="73"/>
    </row>
    <row r="48" spans="1:21" x14ac:dyDescent="0.25">
      <c r="A48" s="73"/>
      <c r="B48" s="73"/>
      <c r="C48" s="73"/>
      <c r="D48" s="73"/>
      <c r="E48" s="73"/>
      <c r="F48" s="73"/>
      <c r="G48" s="73"/>
      <c r="H48" s="73"/>
      <c r="I48" s="73"/>
      <c r="J48" s="73"/>
      <c r="K48" s="73"/>
      <c r="L48" s="73"/>
      <c r="M48" s="73"/>
      <c r="N48" s="73"/>
      <c r="O48" s="73"/>
      <c r="P48" s="73"/>
      <c r="Q48" s="73"/>
      <c r="R48" s="73"/>
      <c r="S48" s="73"/>
      <c r="T48" s="73"/>
      <c r="U48" s="73"/>
    </row>
    <row r="49" spans="1:21" x14ac:dyDescent="0.25">
      <c r="A49" s="73"/>
      <c r="B49" s="73"/>
      <c r="C49" s="73"/>
      <c r="D49" s="73"/>
      <c r="E49" s="73"/>
      <c r="F49" s="73"/>
      <c r="G49" s="73"/>
      <c r="H49" s="73"/>
      <c r="I49" s="73"/>
      <c r="J49" s="73"/>
      <c r="K49" s="73"/>
      <c r="L49" s="73"/>
      <c r="M49" s="73"/>
      <c r="N49" s="73"/>
      <c r="O49" s="73"/>
      <c r="P49" s="73"/>
      <c r="Q49" s="73"/>
      <c r="R49" s="73"/>
      <c r="S49" s="73"/>
      <c r="T49" s="73"/>
      <c r="U49" s="73"/>
    </row>
    <row r="50" spans="1:21" x14ac:dyDescent="0.25">
      <c r="A50" s="73"/>
      <c r="B50" s="73"/>
      <c r="C50" s="73"/>
      <c r="D50" s="73"/>
      <c r="E50" s="73"/>
      <c r="F50" s="73"/>
      <c r="G50" s="73"/>
      <c r="H50" s="73"/>
      <c r="I50" s="73"/>
      <c r="J50" s="73"/>
      <c r="K50" s="73"/>
      <c r="L50" s="73"/>
      <c r="M50" s="73"/>
      <c r="N50" s="73"/>
      <c r="O50" s="73"/>
      <c r="P50" s="73"/>
      <c r="Q50" s="73"/>
      <c r="R50" s="73"/>
      <c r="S50" s="73"/>
      <c r="T50" s="73"/>
      <c r="U50" s="73"/>
    </row>
    <row r="51" spans="1:21" x14ac:dyDescent="0.25">
      <c r="A51" s="73"/>
      <c r="B51" s="73"/>
      <c r="C51" s="73"/>
      <c r="D51" s="73"/>
      <c r="E51" s="73"/>
      <c r="F51" s="73"/>
      <c r="G51" s="73"/>
      <c r="H51" s="73"/>
      <c r="I51" s="73"/>
      <c r="J51" s="73"/>
      <c r="K51" s="73"/>
      <c r="L51" s="73"/>
      <c r="M51" s="73"/>
      <c r="N51" s="73"/>
      <c r="O51" s="73"/>
      <c r="P51" s="73"/>
      <c r="Q51" s="73"/>
      <c r="R51" s="73"/>
      <c r="S51" s="73"/>
      <c r="T51" s="73"/>
      <c r="U51" s="73"/>
    </row>
    <row r="52" spans="1:21" x14ac:dyDescent="0.25">
      <c r="A52" s="73"/>
      <c r="B52" s="73"/>
      <c r="C52" s="73"/>
      <c r="D52" s="73"/>
      <c r="E52" s="73"/>
      <c r="F52" s="73"/>
      <c r="G52" s="73"/>
      <c r="H52" s="73"/>
      <c r="I52" s="73"/>
      <c r="J52" s="73"/>
      <c r="K52" s="73"/>
      <c r="L52" s="73"/>
      <c r="M52" s="73"/>
      <c r="N52" s="73"/>
      <c r="O52" s="73"/>
      <c r="P52" s="73"/>
      <c r="Q52" s="73"/>
      <c r="R52" s="73"/>
      <c r="S52" s="73"/>
      <c r="T52" s="73"/>
      <c r="U52" s="73"/>
    </row>
    <row r="53" spans="1:21" x14ac:dyDescent="0.25">
      <c r="A53" s="73"/>
      <c r="B53" s="73"/>
      <c r="C53" s="73"/>
      <c r="D53" s="73"/>
      <c r="E53" s="73"/>
      <c r="F53" s="73"/>
      <c r="G53" s="73"/>
      <c r="H53" s="73"/>
      <c r="I53" s="73"/>
      <c r="J53" s="73"/>
      <c r="K53" s="73"/>
      <c r="L53" s="73"/>
      <c r="M53" s="73"/>
      <c r="N53" s="73"/>
      <c r="O53" s="73"/>
      <c r="P53" s="73"/>
      <c r="Q53" s="73"/>
      <c r="R53" s="73"/>
      <c r="S53" s="73"/>
      <c r="T53" s="73"/>
      <c r="U53" s="73"/>
    </row>
    <row r="54" spans="1:21" x14ac:dyDescent="0.25">
      <c r="A54" s="73"/>
      <c r="B54" s="73"/>
      <c r="C54" s="73"/>
      <c r="D54" s="73"/>
      <c r="E54" s="73"/>
      <c r="F54" s="73"/>
      <c r="G54" s="73"/>
      <c r="H54" s="73"/>
      <c r="I54" s="73"/>
      <c r="J54" s="73"/>
      <c r="K54" s="73"/>
      <c r="L54" s="73"/>
      <c r="M54" s="73"/>
      <c r="N54" s="73"/>
      <c r="O54" s="73"/>
      <c r="P54" s="73"/>
      <c r="Q54" s="73"/>
      <c r="R54" s="73"/>
      <c r="S54" s="73"/>
      <c r="T54" s="73"/>
      <c r="U54" s="73"/>
    </row>
    <row r="55" spans="1:21" x14ac:dyDescent="0.25">
      <c r="A55" s="73"/>
      <c r="B55" s="73"/>
      <c r="C55" s="73"/>
      <c r="D55" s="73"/>
      <c r="E55" s="73"/>
      <c r="F55" s="73"/>
      <c r="G55" s="73"/>
      <c r="H55" s="73"/>
      <c r="I55" s="73"/>
      <c r="J55" s="73"/>
      <c r="K55" s="73"/>
      <c r="L55" s="73"/>
      <c r="M55" s="73"/>
      <c r="N55" s="73"/>
      <c r="O55" s="73"/>
      <c r="P55" s="73"/>
      <c r="Q55" s="73"/>
      <c r="R55" s="73"/>
      <c r="S55" s="73"/>
      <c r="T55" s="73"/>
      <c r="U55" s="73"/>
    </row>
    <row r="56" spans="1:21" x14ac:dyDescent="0.25">
      <c r="A56" s="73"/>
      <c r="B56" s="73"/>
      <c r="C56" s="73"/>
      <c r="D56" s="73"/>
      <c r="E56" s="73"/>
      <c r="F56" s="73"/>
      <c r="G56" s="73"/>
      <c r="H56" s="73"/>
      <c r="I56" s="73"/>
      <c r="J56" s="73"/>
      <c r="K56" s="73"/>
      <c r="L56" s="73"/>
      <c r="M56" s="73"/>
      <c r="N56" s="73"/>
      <c r="O56" s="73"/>
      <c r="P56" s="73"/>
      <c r="Q56" s="73"/>
      <c r="R56" s="73"/>
      <c r="S56" s="73"/>
      <c r="T56" s="73"/>
      <c r="U56" s="73"/>
    </row>
    <row r="57" spans="1:21" x14ac:dyDescent="0.25">
      <c r="A57" s="73"/>
      <c r="B57" s="73"/>
      <c r="C57" s="73"/>
      <c r="D57" s="73"/>
      <c r="E57" s="73"/>
      <c r="F57" s="73"/>
      <c r="G57" s="73"/>
      <c r="H57" s="73"/>
      <c r="I57" s="73"/>
      <c r="J57" s="73"/>
      <c r="K57" s="73"/>
      <c r="L57" s="73"/>
      <c r="M57" s="73"/>
      <c r="N57" s="73"/>
      <c r="O57" s="73"/>
      <c r="P57" s="73"/>
      <c r="Q57" s="73"/>
    </row>
    <row r="58" spans="1:21" x14ac:dyDescent="0.25">
      <c r="A58" s="73"/>
      <c r="B58" s="73"/>
      <c r="C58" s="73"/>
      <c r="D58" s="73"/>
      <c r="E58" s="73"/>
      <c r="F58" s="73"/>
      <c r="G58" s="73"/>
      <c r="H58" s="73"/>
      <c r="I58" s="73"/>
      <c r="J58" s="73"/>
      <c r="K58" s="73"/>
      <c r="L58" s="73"/>
      <c r="M58" s="73"/>
      <c r="N58" s="73"/>
      <c r="O58" s="73"/>
      <c r="P58" s="73"/>
      <c r="Q58" s="73"/>
    </row>
    <row r="59" spans="1:21" x14ac:dyDescent="0.25">
      <c r="A59" s="73"/>
      <c r="B59" s="73"/>
      <c r="C59" s="73"/>
      <c r="D59" s="73"/>
      <c r="E59" s="73"/>
      <c r="F59" s="73"/>
      <c r="G59" s="73"/>
      <c r="H59" s="73"/>
      <c r="I59" s="73"/>
      <c r="J59" s="73"/>
      <c r="K59" s="73"/>
      <c r="L59" s="73"/>
      <c r="M59" s="73"/>
      <c r="N59" s="73"/>
      <c r="O59" s="73"/>
      <c r="P59" s="73"/>
      <c r="Q59" s="73"/>
    </row>
    <row r="60" spans="1:21" x14ac:dyDescent="0.25">
      <c r="A60" s="73"/>
      <c r="B60" s="73"/>
      <c r="C60" s="73"/>
      <c r="D60" s="73"/>
      <c r="E60" s="73"/>
      <c r="F60" s="73"/>
      <c r="G60" s="73"/>
      <c r="H60" s="73"/>
      <c r="I60" s="73"/>
      <c r="J60" s="73"/>
      <c r="K60" s="73"/>
      <c r="L60" s="73"/>
      <c r="M60" s="73"/>
      <c r="N60" s="73"/>
      <c r="O60" s="73"/>
      <c r="P60" s="73"/>
      <c r="Q60" s="73"/>
    </row>
    <row r="61" spans="1:21" x14ac:dyDescent="0.25">
      <c r="A61" s="73"/>
      <c r="B61" s="73"/>
      <c r="C61" s="73"/>
      <c r="D61" s="73"/>
      <c r="E61" s="73"/>
      <c r="F61" s="73"/>
      <c r="G61" s="73"/>
      <c r="H61" s="73"/>
      <c r="I61" s="73"/>
      <c r="J61" s="73"/>
      <c r="K61" s="73"/>
      <c r="L61" s="73"/>
      <c r="M61" s="73"/>
      <c r="N61" s="73"/>
      <c r="O61" s="73"/>
      <c r="P61" s="73"/>
      <c r="Q61" s="73"/>
    </row>
    <row r="62" spans="1:21" x14ac:dyDescent="0.25">
      <c r="A62" s="73"/>
      <c r="B62" s="73"/>
      <c r="C62" s="73"/>
      <c r="D62" s="73"/>
      <c r="E62" s="73"/>
      <c r="F62" s="73"/>
      <c r="G62" s="73"/>
      <c r="H62" s="73"/>
      <c r="I62" s="73"/>
      <c r="J62" s="73"/>
      <c r="K62" s="73"/>
      <c r="L62" s="73"/>
      <c r="M62" s="73"/>
      <c r="N62" s="73"/>
      <c r="O62" s="73"/>
      <c r="P62" s="73"/>
      <c r="Q62" s="73"/>
    </row>
    <row r="63" spans="1:21" x14ac:dyDescent="0.25">
      <c r="A63" s="73"/>
      <c r="B63" s="73"/>
      <c r="C63" s="73"/>
      <c r="D63" s="73"/>
      <c r="E63" s="73"/>
      <c r="F63" s="73"/>
      <c r="G63" s="73"/>
      <c r="H63" s="73"/>
      <c r="I63" s="73"/>
      <c r="J63" s="73"/>
      <c r="K63" s="73"/>
      <c r="L63" s="73"/>
      <c r="M63" s="73"/>
      <c r="N63" s="73"/>
      <c r="O63" s="73"/>
      <c r="P63" s="73"/>
      <c r="Q63" s="73"/>
    </row>
    <row r="64" spans="1:21" x14ac:dyDescent="0.25">
      <c r="A64" s="73"/>
      <c r="B64" s="73"/>
      <c r="C64" s="73"/>
      <c r="D64" s="73"/>
      <c r="E64" s="73"/>
      <c r="F64" s="73"/>
      <c r="G64" s="73"/>
      <c r="H64" s="73"/>
      <c r="I64" s="73"/>
      <c r="J64" s="73"/>
      <c r="K64" s="73"/>
      <c r="L64" s="73"/>
      <c r="M64" s="73"/>
      <c r="N64" s="73"/>
      <c r="O64" s="73"/>
      <c r="P64" s="73"/>
      <c r="Q64" s="73"/>
    </row>
    <row r="65" spans="1:17" x14ac:dyDescent="0.25">
      <c r="A65" s="73"/>
      <c r="B65" s="73"/>
      <c r="C65" s="73"/>
      <c r="D65" s="73"/>
      <c r="E65" s="73"/>
      <c r="F65" s="73"/>
      <c r="G65" s="73"/>
      <c r="H65" s="73"/>
      <c r="I65" s="73"/>
      <c r="J65" s="73"/>
      <c r="K65" s="73"/>
      <c r="L65" s="73"/>
      <c r="M65" s="73"/>
      <c r="N65" s="73"/>
      <c r="O65" s="73"/>
      <c r="P65" s="73"/>
      <c r="Q65" s="73"/>
    </row>
    <row r="66" spans="1:17" x14ac:dyDescent="0.25">
      <c r="A66" s="73"/>
      <c r="B66" s="73"/>
      <c r="C66" s="73"/>
      <c r="D66" s="73"/>
      <c r="E66" s="73"/>
      <c r="F66" s="73"/>
      <c r="G66" s="73"/>
      <c r="H66" s="73"/>
      <c r="I66" s="73"/>
      <c r="J66" s="73"/>
      <c r="K66" s="73"/>
      <c r="L66" s="73"/>
      <c r="M66" s="73"/>
      <c r="N66" s="73"/>
      <c r="O66" s="73"/>
      <c r="P66" s="73"/>
      <c r="Q66" s="73"/>
    </row>
    <row r="67" spans="1:17" x14ac:dyDescent="0.25">
      <c r="A67" s="73"/>
      <c r="B67" s="73"/>
      <c r="C67" s="73"/>
      <c r="D67" s="73"/>
      <c r="E67" s="73"/>
      <c r="F67" s="73"/>
      <c r="G67" s="73"/>
      <c r="H67" s="73"/>
      <c r="I67" s="73"/>
      <c r="J67" s="73"/>
      <c r="K67" s="73"/>
      <c r="L67" s="73"/>
      <c r="M67" s="73"/>
      <c r="N67" s="73"/>
      <c r="O67" s="73"/>
      <c r="P67" s="73"/>
      <c r="Q67" s="73"/>
    </row>
    <row r="68" spans="1:17" x14ac:dyDescent="0.25">
      <c r="A68" s="73"/>
      <c r="B68" s="73"/>
      <c r="C68" s="73"/>
      <c r="D68" s="73"/>
      <c r="E68" s="73"/>
      <c r="F68" s="73"/>
      <c r="G68" s="73"/>
      <c r="H68" s="73"/>
      <c r="I68" s="73"/>
      <c r="J68" s="73"/>
      <c r="K68" s="73"/>
      <c r="L68" s="73"/>
      <c r="M68" s="73"/>
      <c r="N68" s="73"/>
      <c r="O68" s="73"/>
      <c r="P68" s="73"/>
      <c r="Q68" s="73"/>
    </row>
    <row r="69" spans="1:17" x14ac:dyDescent="0.25">
      <c r="A69" s="73"/>
      <c r="B69" s="73"/>
      <c r="C69" s="73"/>
      <c r="D69" s="73"/>
      <c r="E69" s="73"/>
      <c r="F69" s="73"/>
      <c r="G69" s="73"/>
      <c r="H69" s="73"/>
      <c r="I69" s="73"/>
      <c r="J69" s="73"/>
      <c r="K69" s="73"/>
      <c r="L69" s="73"/>
      <c r="M69" s="73"/>
      <c r="N69" s="73"/>
      <c r="O69" s="73"/>
      <c r="P69" s="73"/>
      <c r="Q69" s="73"/>
    </row>
    <row r="70" spans="1:17" x14ac:dyDescent="0.25">
      <c r="A70" s="73"/>
      <c r="B70" s="73"/>
      <c r="C70" s="73"/>
      <c r="D70" s="73"/>
      <c r="E70" s="73"/>
      <c r="F70" s="73"/>
      <c r="G70" s="73"/>
      <c r="H70" s="73"/>
      <c r="I70" s="73"/>
      <c r="J70" s="73"/>
      <c r="K70" s="73"/>
      <c r="L70" s="73"/>
      <c r="M70" s="73"/>
      <c r="N70" s="73"/>
      <c r="O70" s="73"/>
      <c r="P70" s="73"/>
      <c r="Q70" s="73"/>
    </row>
    <row r="71" spans="1:17" x14ac:dyDescent="0.25">
      <c r="A71" s="73"/>
      <c r="B71" s="73"/>
      <c r="C71" s="73"/>
      <c r="D71" s="73"/>
      <c r="E71" s="73"/>
      <c r="F71" s="73"/>
      <c r="G71" s="73"/>
      <c r="H71" s="73"/>
      <c r="I71" s="73"/>
      <c r="J71" s="73"/>
      <c r="K71" s="73"/>
      <c r="L71" s="73"/>
      <c r="M71" s="73"/>
      <c r="N71" s="73"/>
      <c r="O71" s="73"/>
      <c r="P71" s="73"/>
      <c r="Q71" s="73"/>
    </row>
    <row r="72" spans="1:17" x14ac:dyDescent="0.25">
      <c r="A72" s="73"/>
      <c r="B72" s="73"/>
      <c r="C72" s="73"/>
      <c r="D72" s="73"/>
      <c r="E72" s="73"/>
      <c r="F72" s="73"/>
      <c r="G72" s="73"/>
      <c r="H72" s="73"/>
      <c r="I72" s="73"/>
      <c r="J72" s="73"/>
      <c r="K72" s="73"/>
      <c r="L72" s="73"/>
      <c r="M72" s="73"/>
      <c r="N72" s="73"/>
      <c r="O72" s="73"/>
      <c r="P72" s="73"/>
      <c r="Q72" s="73"/>
    </row>
  </sheetData>
  <mergeCells count="15">
    <mergeCell ref="B2:H2"/>
    <mergeCell ref="D3:G3"/>
    <mergeCell ref="D4:G4"/>
    <mergeCell ref="D5:G5"/>
    <mergeCell ref="E9:E10"/>
    <mergeCell ref="C25:D25"/>
    <mergeCell ref="G15:H16"/>
    <mergeCell ref="B7:H7"/>
    <mergeCell ref="F9:H14"/>
    <mergeCell ref="E11:E12"/>
    <mergeCell ref="E16:E17"/>
    <mergeCell ref="C16:C17"/>
    <mergeCell ref="D16:D17"/>
    <mergeCell ref="F25:G25"/>
    <mergeCell ref="C23:D24"/>
  </mergeCells>
  <pageMargins left="0.7" right="0.7" top="0.75" bottom="0.75" header="0.3" footer="0.3"/>
  <pageSetup paperSize="175" scale="3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4" x14ac:dyDescent="0.25">
      <c r="B2" s="522" t="s">
        <v>201</v>
      </c>
      <c r="C2" s="33" t="s">
        <v>2</v>
      </c>
    </row>
    <row r="3" spans="2:4" x14ac:dyDescent="0.25">
      <c r="B3" s="522"/>
      <c r="C3" s="34" t="s">
        <v>202</v>
      </c>
    </row>
    <row r="4" spans="2:4" x14ac:dyDescent="0.25">
      <c r="B4" s="522"/>
      <c r="C4" s="34" t="s">
        <v>203</v>
      </c>
    </row>
    <row r="5" spans="2:4" x14ac:dyDescent="0.25">
      <c r="B5" s="522"/>
      <c r="C5" s="34" t="s">
        <v>204</v>
      </c>
    </row>
    <row r="6" spans="2:4" x14ac:dyDescent="0.25">
      <c r="B6" s="522"/>
      <c r="C6" s="520" t="s">
        <v>205</v>
      </c>
    </row>
    <row r="7" spans="2:4" x14ac:dyDescent="0.25">
      <c r="B7" s="522"/>
      <c r="C7" s="521"/>
    </row>
    <row r="8" spans="2:4" ht="135.75" customHeight="1" x14ac:dyDescent="0.25">
      <c r="B8" s="515" t="s">
        <v>14</v>
      </c>
      <c r="C8" s="36" t="s">
        <v>18</v>
      </c>
      <c r="D8" s="38" t="s">
        <v>206</v>
      </c>
    </row>
    <row r="9" spans="2:4" ht="106.5" customHeight="1" x14ac:dyDescent="0.25">
      <c r="B9" s="516"/>
      <c r="C9" s="37" t="s">
        <v>19</v>
      </c>
      <c r="D9" s="39" t="s">
        <v>207</v>
      </c>
    </row>
    <row r="10" spans="2:4" ht="60" x14ac:dyDescent="0.25">
      <c r="B10" s="516"/>
      <c r="C10" s="36" t="s">
        <v>20</v>
      </c>
      <c r="D10" s="39" t="s">
        <v>208</v>
      </c>
    </row>
    <row r="11" spans="2:4" ht="45" x14ac:dyDescent="0.25">
      <c r="B11" s="516"/>
      <c r="C11" s="36" t="s">
        <v>21</v>
      </c>
      <c r="D11" s="40" t="s">
        <v>209</v>
      </c>
    </row>
    <row r="12" spans="2:4" ht="75" x14ac:dyDescent="0.25">
      <c r="B12" s="516"/>
      <c r="C12" s="36" t="s">
        <v>22</v>
      </c>
      <c r="D12" s="40" t="s">
        <v>210</v>
      </c>
    </row>
    <row r="13" spans="2:4" ht="51.75" customHeight="1" x14ac:dyDescent="0.25">
      <c r="B13" s="516"/>
      <c r="C13" s="36" t="s">
        <v>23</v>
      </c>
      <c r="D13" s="41" t="s">
        <v>211</v>
      </c>
    </row>
    <row r="14" spans="2:4" ht="48" customHeight="1" x14ac:dyDescent="0.25">
      <c r="B14" s="516"/>
      <c r="C14" s="36" t="s">
        <v>212</v>
      </c>
    </row>
    <row r="15" spans="2:4" ht="39" customHeight="1" x14ac:dyDescent="0.25">
      <c r="B15" s="517"/>
      <c r="C15" s="36" t="s">
        <v>213</v>
      </c>
    </row>
    <row r="16" spans="2:4" ht="39" customHeight="1" x14ac:dyDescent="0.25">
      <c r="B16" s="518" t="s">
        <v>214</v>
      </c>
      <c r="C16" s="35" t="s">
        <v>126</v>
      </c>
    </row>
    <row r="17" spans="2:3" x14ac:dyDescent="0.25">
      <c r="B17" s="519"/>
      <c r="C17" s="35" t="s">
        <v>215</v>
      </c>
    </row>
    <row r="18" spans="2:3" x14ac:dyDescent="0.25">
      <c r="B18" s="519"/>
      <c r="C18" s="42" t="s">
        <v>128</v>
      </c>
    </row>
    <row r="19" spans="2:3" x14ac:dyDescent="0.25">
      <c r="B19" s="519"/>
      <c r="C19" s="42" t="s">
        <v>129</v>
      </c>
    </row>
    <row r="20" spans="2:3" x14ac:dyDescent="0.25">
      <c r="B20" s="519"/>
      <c r="C20" s="42" t="s">
        <v>216</v>
      </c>
    </row>
    <row r="21" spans="2:3" x14ac:dyDescent="0.25">
      <c r="B21" s="519"/>
      <c r="C21" s="42" t="s">
        <v>217</v>
      </c>
    </row>
  </sheetData>
  <mergeCells count="4">
    <mergeCell ref="B8:B15"/>
    <mergeCell ref="B16:B21"/>
    <mergeCell ref="C6:C7"/>
    <mergeCell ref="B2: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5"/>
  <sheetViews>
    <sheetView view="pageBreakPreview" zoomScale="110" zoomScaleNormal="110" zoomScaleSheetLayoutView="80" zoomScalePageLayoutView="110" workbookViewId="0">
      <selection activeCell="C15" sqref="C15:I15"/>
    </sheetView>
  </sheetViews>
  <sheetFormatPr baseColWidth="10" defaultColWidth="10.85546875" defaultRowHeight="15.75" x14ac:dyDescent="0.25"/>
  <cols>
    <col min="1" max="1" width="3.28515625" style="63" customWidth="1"/>
    <col min="2" max="2" width="38.28515625" style="63" customWidth="1"/>
    <col min="3" max="3" width="15.28515625" style="63" bestFit="1" customWidth="1"/>
    <col min="4" max="8" width="10.85546875" style="63"/>
    <col min="9" max="9" width="17.85546875" style="63" customWidth="1"/>
    <col min="10" max="10" width="3.140625" style="63" customWidth="1"/>
    <col min="11" max="11" width="3.42578125" style="63" customWidth="1"/>
    <col min="12" max="12" width="38.42578125" style="63" customWidth="1"/>
    <col min="13" max="13" width="15.28515625" style="63" customWidth="1"/>
    <col min="14" max="16" width="10.85546875" style="63"/>
    <col min="17" max="17" width="11.42578125" style="63" customWidth="1"/>
    <col min="18" max="19" width="10.85546875" style="63"/>
    <col min="20" max="20" width="17.85546875" style="63" customWidth="1"/>
    <col min="21" max="21" width="3.28515625" style="63" customWidth="1"/>
    <col min="22" max="16384" width="10.85546875" style="63"/>
  </cols>
  <sheetData>
    <row r="1" spans="1:21" ht="16.5" thickBot="1" x14ac:dyDescent="0.3">
      <c r="A1" s="64"/>
      <c r="B1" s="64"/>
      <c r="C1" s="64"/>
      <c r="D1" s="64"/>
      <c r="E1" s="64"/>
      <c r="F1" s="64"/>
      <c r="G1" s="64"/>
      <c r="H1" s="64"/>
      <c r="I1" s="64"/>
      <c r="J1" s="64"/>
      <c r="K1" s="64"/>
      <c r="L1" s="64"/>
      <c r="M1" s="64"/>
      <c r="N1" s="64"/>
      <c r="O1" s="64"/>
      <c r="P1" s="64"/>
      <c r="Q1" s="64"/>
      <c r="R1" s="64"/>
      <c r="S1" s="64"/>
      <c r="T1" s="64"/>
    </row>
    <row r="2" spans="1:21" x14ac:dyDescent="0.25">
      <c r="A2" s="64"/>
      <c r="B2" s="155"/>
      <c r="C2" s="156"/>
      <c r="D2" s="156"/>
      <c r="E2" s="156"/>
      <c r="F2" s="156"/>
      <c r="G2" s="156"/>
      <c r="H2" s="156"/>
      <c r="I2" s="157"/>
      <c r="J2" s="64"/>
      <c r="K2" s="64"/>
      <c r="L2" s="64"/>
      <c r="M2" s="64"/>
      <c r="N2" s="64"/>
      <c r="O2" s="64"/>
      <c r="P2" s="64"/>
      <c r="Q2" s="64"/>
      <c r="R2" s="64"/>
      <c r="S2" s="64"/>
      <c r="T2" s="64"/>
    </row>
    <row r="3" spans="1:21" x14ac:dyDescent="0.25">
      <c r="A3" s="64"/>
      <c r="B3" s="158"/>
      <c r="C3" s="64"/>
      <c r="D3" s="64"/>
      <c r="E3" s="64"/>
      <c r="F3" s="64"/>
      <c r="G3" s="64"/>
      <c r="H3" s="64"/>
      <c r="I3" s="159"/>
      <c r="J3" s="64"/>
      <c r="K3" s="64"/>
      <c r="L3" s="64"/>
      <c r="M3" s="64"/>
      <c r="N3" s="64"/>
      <c r="O3" s="64"/>
      <c r="P3" s="64"/>
      <c r="Q3" s="64"/>
      <c r="R3" s="64"/>
      <c r="S3" s="64"/>
      <c r="T3" s="64"/>
    </row>
    <row r="4" spans="1:21" ht="24.75" customHeight="1" x14ac:dyDescent="0.25">
      <c r="A4" s="107"/>
      <c r="B4" s="158"/>
      <c r="C4" s="64"/>
      <c r="D4" s="64"/>
      <c r="E4" s="64"/>
      <c r="F4" s="64"/>
      <c r="G4" s="64"/>
      <c r="H4" s="64"/>
      <c r="I4" s="159"/>
      <c r="J4" s="64"/>
      <c r="K4" s="64"/>
      <c r="L4" s="253" t="s">
        <v>51</v>
      </c>
      <c r="M4" s="253"/>
      <c r="N4" s="253"/>
      <c r="O4" s="253"/>
      <c r="P4" s="253"/>
      <c r="Q4" s="253"/>
      <c r="R4" s="253"/>
      <c r="S4" s="253"/>
      <c r="T4" s="253"/>
      <c r="U4" s="80"/>
    </row>
    <row r="5" spans="1:21" x14ac:dyDescent="0.25">
      <c r="A5" s="80"/>
      <c r="B5" s="158"/>
      <c r="C5" s="64"/>
      <c r="D5" s="64"/>
      <c r="E5" s="64"/>
      <c r="F5" s="64"/>
      <c r="G5" s="64"/>
      <c r="H5" s="64"/>
      <c r="I5" s="159"/>
      <c r="J5" s="64"/>
      <c r="K5" s="64"/>
      <c r="L5" s="81"/>
      <c r="M5" s="81"/>
      <c r="N5" s="81"/>
      <c r="O5" s="81"/>
      <c r="P5" s="81"/>
      <c r="Q5" s="81"/>
      <c r="R5" s="81"/>
      <c r="S5" s="81"/>
      <c r="T5" s="81"/>
      <c r="U5" s="80"/>
    </row>
    <row r="6" spans="1:21" x14ac:dyDescent="0.25">
      <c r="A6" s="80"/>
      <c r="B6" s="158"/>
      <c r="C6" s="64"/>
      <c r="D6" s="64"/>
      <c r="E6" s="64"/>
      <c r="F6" s="64"/>
      <c r="G6" s="64"/>
      <c r="H6" s="64"/>
      <c r="I6" s="159"/>
      <c r="J6" s="64"/>
      <c r="K6" s="64"/>
      <c r="L6" s="81"/>
      <c r="M6" s="81"/>
      <c r="N6" s="81"/>
      <c r="O6" s="81"/>
      <c r="P6" s="81"/>
      <c r="Q6" s="81"/>
      <c r="R6" s="81"/>
      <c r="S6" s="81"/>
      <c r="T6" s="81"/>
      <c r="U6" s="80"/>
    </row>
    <row r="7" spans="1:21" ht="16.5" thickBot="1" x14ac:dyDescent="0.3">
      <c r="A7" s="80"/>
      <c r="B7" s="158"/>
      <c r="C7" s="64"/>
      <c r="D7" s="64"/>
      <c r="E7" s="64"/>
      <c r="F7" s="64"/>
      <c r="G7" s="64"/>
      <c r="H7" s="64"/>
      <c r="I7" s="159"/>
      <c r="J7" s="64"/>
      <c r="K7" s="64"/>
      <c r="L7" s="81"/>
      <c r="M7" s="81"/>
      <c r="N7" s="81"/>
      <c r="O7" s="81"/>
      <c r="P7" s="81"/>
      <c r="Q7" s="81"/>
      <c r="R7" s="81"/>
      <c r="S7" s="81"/>
      <c r="T7" s="81"/>
      <c r="U7" s="80"/>
    </row>
    <row r="8" spans="1:21" x14ac:dyDescent="0.25">
      <c r="A8" s="80"/>
      <c r="B8" s="158"/>
      <c r="C8" s="64"/>
      <c r="D8" s="64"/>
      <c r="E8" s="64"/>
      <c r="F8" s="64"/>
      <c r="G8" s="64"/>
      <c r="H8" s="64"/>
      <c r="I8" s="159"/>
      <c r="J8" s="64"/>
      <c r="K8" s="81"/>
      <c r="L8" s="254" t="s">
        <v>52</v>
      </c>
      <c r="M8" s="255"/>
      <c r="N8" s="255"/>
      <c r="O8" s="255"/>
      <c r="P8" s="255"/>
      <c r="Q8" s="255"/>
      <c r="R8" s="255"/>
      <c r="S8" s="255"/>
      <c r="T8" s="256"/>
      <c r="U8" s="80"/>
    </row>
    <row r="9" spans="1:21" ht="66.95" customHeight="1" x14ac:dyDescent="0.25">
      <c r="A9" s="80"/>
      <c r="B9" s="292" t="s">
        <v>53</v>
      </c>
      <c r="C9" s="293"/>
      <c r="D9" s="293"/>
      <c r="E9" s="293"/>
      <c r="F9" s="293"/>
      <c r="G9" s="293"/>
      <c r="H9" s="293"/>
      <c r="I9" s="294"/>
      <c r="J9" s="119"/>
      <c r="K9" s="81"/>
      <c r="L9" s="257"/>
      <c r="M9" s="258"/>
      <c r="N9" s="258"/>
      <c r="O9" s="258"/>
      <c r="P9" s="258"/>
      <c r="Q9" s="258"/>
      <c r="R9" s="258"/>
      <c r="S9" s="258"/>
      <c r="T9" s="259"/>
      <c r="U9" s="80"/>
    </row>
    <row r="10" spans="1:21" ht="35.25" customHeight="1" thickBot="1" x14ac:dyDescent="0.3">
      <c r="A10" s="80"/>
      <c r="B10" s="160"/>
      <c r="C10" s="119"/>
      <c r="D10" s="119"/>
      <c r="E10" s="119"/>
      <c r="F10" s="119"/>
      <c r="G10" s="119"/>
      <c r="H10" s="119"/>
      <c r="I10" s="161"/>
      <c r="J10" s="119"/>
      <c r="K10" s="81"/>
      <c r="L10" s="257"/>
      <c r="M10" s="258"/>
      <c r="N10" s="258"/>
      <c r="O10" s="258"/>
      <c r="P10" s="258"/>
      <c r="Q10" s="258"/>
      <c r="R10" s="258"/>
      <c r="S10" s="258"/>
      <c r="T10" s="259"/>
      <c r="U10" s="80"/>
    </row>
    <row r="11" spans="1:21" ht="32.25" customHeight="1" thickBot="1" x14ac:dyDescent="0.45">
      <c r="A11" s="80"/>
      <c r="B11" s="295" t="s">
        <v>54</v>
      </c>
      <c r="C11" s="296"/>
      <c r="D11" s="296"/>
      <c r="E11" s="296"/>
      <c r="F11" s="296"/>
      <c r="G11" s="296"/>
      <c r="H11" s="296"/>
      <c r="I11" s="297"/>
      <c r="J11" s="120"/>
      <c r="K11" s="81"/>
      <c r="L11" s="83"/>
      <c r="M11" s="272" t="s">
        <v>55</v>
      </c>
      <c r="N11" s="273"/>
      <c r="O11" s="273"/>
      <c r="P11" s="274"/>
      <c r="Q11" s="82" t="s">
        <v>56</v>
      </c>
      <c r="R11" s="81"/>
      <c r="S11" s="81"/>
      <c r="T11" s="84"/>
      <c r="U11" s="80"/>
    </row>
    <row r="12" spans="1:21" ht="60.75" customHeight="1" thickBot="1" x14ac:dyDescent="0.3">
      <c r="A12" s="80"/>
      <c r="B12" s="162"/>
      <c r="C12" s="163"/>
      <c r="D12" s="164"/>
      <c r="E12" s="163"/>
      <c r="F12" s="163"/>
      <c r="G12" s="164"/>
      <c r="H12" s="163"/>
      <c r="I12" s="165"/>
      <c r="J12" s="81"/>
      <c r="K12" s="81"/>
      <c r="L12" s="83"/>
      <c r="M12" s="250" t="s">
        <v>57</v>
      </c>
      <c r="N12" s="251"/>
      <c r="O12" s="251"/>
      <c r="P12" s="252"/>
      <c r="Q12" s="86">
        <v>5</v>
      </c>
      <c r="R12" s="81"/>
      <c r="S12" s="81"/>
      <c r="T12" s="84"/>
      <c r="U12" s="80"/>
    </row>
    <row r="13" spans="1:21" ht="26.25" customHeight="1" x14ac:dyDescent="0.25">
      <c r="A13" s="80"/>
      <c r="B13" s="253" t="s">
        <v>58</v>
      </c>
      <c r="C13" s="253"/>
      <c r="D13" s="253"/>
      <c r="E13" s="253"/>
      <c r="F13" s="253"/>
      <c r="G13" s="253"/>
      <c r="H13" s="253"/>
      <c r="I13" s="253"/>
      <c r="J13" s="109"/>
      <c r="K13" s="81"/>
      <c r="L13" s="83"/>
      <c r="M13" s="260" t="s">
        <v>59</v>
      </c>
      <c r="N13" s="261"/>
      <c r="O13" s="261"/>
      <c r="P13" s="262"/>
      <c r="Q13" s="275">
        <v>4</v>
      </c>
      <c r="R13" s="81"/>
      <c r="S13" s="81"/>
      <c r="T13" s="84"/>
      <c r="U13" s="80"/>
    </row>
    <row r="14" spans="1:21" ht="38.25" customHeight="1" thickBot="1" x14ac:dyDescent="0.3">
      <c r="A14" s="80"/>
      <c r="B14" s="81"/>
      <c r="C14" s="81"/>
      <c r="D14" s="81"/>
      <c r="E14" s="81"/>
      <c r="F14" s="81"/>
      <c r="G14" s="81"/>
      <c r="H14" s="81"/>
      <c r="I14" s="81"/>
      <c r="J14" s="81"/>
      <c r="K14" s="81"/>
      <c r="L14" s="83"/>
      <c r="M14" s="266"/>
      <c r="N14" s="267"/>
      <c r="O14" s="267"/>
      <c r="P14" s="268"/>
      <c r="Q14" s="276"/>
      <c r="R14" s="81"/>
      <c r="S14" s="81"/>
      <c r="T14" s="84"/>
      <c r="U14" s="80"/>
    </row>
    <row r="15" spans="1:21" ht="66.75" customHeight="1" thickBot="1" x14ac:dyDescent="0.3">
      <c r="A15" s="80"/>
      <c r="B15" s="82" t="s">
        <v>60</v>
      </c>
      <c r="C15" s="250" t="s">
        <v>61</v>
      </c>
      <c r="D15" s="251"/>
      <c r="E15" s="251"/>
      <c r="F15" s="251"/>
      <c r="G15" s="251"/>
      <c r="H15" s="251"/>
      <c r="I15" s="252"/>
      <c r="J15" s="118"/>
      <c r="K15" s="81"/>
      <c r="L15" s="83"/>
      <c r="M15" s="260" t="s">
        <v>62</v>
      </c>
      <c r="N15" s="261"/>
      <c r="O15" s="261"/>
      <c r="P15" s="262"/>
      <c r="Q15" s="275">
        <v>3</v>
      </c>
      <c r="R15" s="81"/>
      <c r="S15" s="81"/>
      <c r="T15" s="84"/>
      <c r="U15" s="80"/>
    </row>
    <row r="16" spans="1:21" ht="24.75" customHeight="1" thickBot="1" x14ac:dyDescent="0.3">
      <c r="A16" s="80"/>
      <c r="B16" s="269" t="s">
        <v>63</v>
      </c>
      <c r="C16" s="260" t="s">
        <v>64</v>
      </c>
      <c r="D16" s="261"/>
      <c r="E16" s="261"/>
      <c r="F16" s="261"/>
      <c r="G16" s="261"/>
      <c r="H16" s="261"/>
      <c r="I16" s="262"/>
      <c r="J16" s="118"/>
      <c r="K16" s="81"/>
      <c r="L16" s="83"/>
      <c r="M16" s="266"/>
      <c r="N16" s="267"/>
      <c r="O16" s="267"/>
      <c r="P16" s="268"/>
      <c r="Q16" s="276"/>
      <c r="R16" s="81"/>
      <c r="S16" s="81"/>
      <c r="T16" s="84"/>
      <c r="U16" s="80"/>
    </row>
    <row r="17" spans="1:21" ht="51.75" customHeight="1" thickBot="1" x14ac:dyDescent="0.3">
      <c r="A17" s="80"/>
      <c r="B17" s="270"/>
      <c r="C17" s="263"/>
      <c r="D17" s="264"/>
      <c r="E17" s="264"/>
      <c r="F17" s="264"/>
      <c r="G17" s="264"/>
      <c r="H17" s="264"/>
      <c r="I17" s="265"/>
      <c r="J17" s="118"/>
      <c r="K17" s="81"/>
      <c r="L17" s="83"/>
      <c r="M17" s="250" t="s">
        <v>65</v>
      </c>
      <c r="N17" s="251"/>
      <c r="O17" s="251"/>
      <c r="P17" s="252"/>
      <c r="Q17" s="86">
        <v>2</v>
      </c>
      <c r="R17" s="81"/>
      <c r="S17" s="81"/>
      <c r="T17" s="84"/>
      <c r="U17" s="80"/>
    </row>
    <row r="18" spans="1:21" ht="61.5" customHeight="1" thickBot="1" x14ac:dyDescent="0.3">
      <c r="A18" s="80"/>
      <c r="B18" s="271"/>
      <c r="C18" s="266"/>
      <c r="D18" s="267"/>
      <c r="E18" s="267"/>
      <c r="F18" s="267"/>
      <c r="G18" s="267"/>
      <c r="H18" s="267"/>
      <c r="I18" s="268"/>
      <c r="J18" s="118"/>
      <c r="K18" s="81"/>
      <c r="L18" s="87"/>
      <c r="M18" s="250" t="s">
        <v>66</v>
      </c>
      <c r="N18" s="251"/>
      <c r="O18" s="251"/>
      <c r="P18" s="252"/>
      <c r="Q18" s="86">
        <v>1</v>
      </c>
      <c r="R18" s="116"/>
      <c r="S18" s="116"/>
      <c r="T18" s="117"/>
      <c r="U18" s="80"/>
    </row>
    <row r="19" spans="1:21" ht="90" customHeight="1" thickBot="1" x14ac:dyDescent="0.3">
      <c r="A19" s="80"/>
      <c r="B19" s="85" t="s">
        <v>67</v>
      </c>
      <c r="C19" s="250" t="s">
        <v>68</v>
      </c>
      <c r="D19" s="251"/>
      <c r="E19" s="251"/>
      <c r="F19" s="251"/>
      <c r="G19" s="251"/>
      <c r="H19" s="251"/>
      <c r="I19" s="252"/>
      <c r="J19" s="118"/>
      <c r="K19" s="81"/>
      <c r="L19" s="289" t="s">
        <v>69</v>
      </c>
      <c r="M19" s="290"/>
      <c r="N19" s="290"/>
      <c r="O19" s="290"/>
      <c r="P19" s="290"/>
      <c r="Q19" s="290"/>
      <c r="R19" s="290"/>
      <c r="S19" s="290"/>
      <c r="T19" s="291"/>
      <c r="U19" s="80"/>
    </row>
    <row r="20" spans="1:21" ht="48.75" customHeight="1" x14ac:dyDescent="0.25">
      <c r="A20" s="80"/>
      <c r="B20" s="269" t="s">
        <v>70</v>
      </c>
      <c r="C20" s="260" t="s">
        <v>71</v>
      </c>
      <c r="D20" s="261"/>
      <c r="E20" s="261"/>
      <c r="F20" s="261"/>
      <c r="G20" s="261"/>
      <c r="H20" s="261"/>
      <c r="I20" s="262"/>
      <c r="J20" s="118"/>
      <c r="K20" s="81"/>
      <c r="L20" s="88" t="s">
        <v>72</v>
      </c>
      <c r="M20" s="280" t="s">
        <v>73</v>
      </c>
      <c r="N20" s="281"/>
      <c r="O20" s="281"/>
      <c r="P20" s="281"/>
      <c r="Q20" s="281"/>
      <c r="R20" s="281"/>
      <c r="S20" s="281"/>
      <c r="T20" s="282"/>
      <c r="U20" s="80"/>
    </row>
    <row r="21" spans="1:21" ht="38.25" customHeight="1" thickBot="1" x14ac:dyDescent="0.3">
      <c r="A21" s="80"/>
      <c r="B21" s="271"/>
      <c r="C21" s="266"/>
      <c r="D21" s="267"/>
      <c r="E21" s="267"/>
      <c r="F21" s="267"/>
      <c r="G21" s="267"/>
      <c r="H21" s="267"/>
      <c r="I21" s="268"/>
      <c r="J21" s="118"/>
      <c r="K21" s="81"/>
      <c r="L21" s="89"/>
      <c r="M21" s="283"/>
      <c r="N21" s="284"/>
      <c r="O21" s="284"/>
      <c r="P21" s="284"/>
      <c r="Q21" s="284"/>
      <c r="R21" s="284"/>
      <c r="S21" s="284"/>
      <c r="T21" s="285"/>
      <c r="U21" s="80"/>
    </row>
    <row r="22" spans="1:21" ht="15" customHeight="1" x14ac:dyDescent="0.25">
      <c r="A22" s="80"/>
      <c r="B22" s="269" t="s">
        <v>74</v>
      </c>
      <c r="C22" s="260" t="s">
        <v>75</v>
      </c>
      <c r="D22" s="261"/>
      <c r="E22" s="261"/>
      <c r="F22" s="261"/>
      <c r="G22" s="261"/>
      <c r="H22" s="261"/>
      <c r="I22" s="262"/>
      <c r="J22" s="118"/>
      <c r="K22" s="81"/>
      <c r="L22" s="91" t="s">
        <v>76</v>
      </c>
      <c r="M22" s="280" t="s">
        <v>77</v>
      </c>
      <c r="N22" s="281"/>
      <c r="O22" s="281"/>
      <c r="P22" s="281"/>
      <c r="Q22" s="281"/>
      <c r="R22" s="281"/>
      <c r="S22" s="281"/>
      <c r="T22" s="282"/>
      <c r="U22" s="80"/>
    </row>
    <row r="23" spans="1:21" ht="59.25" customHeight="1" x14ac:dyDescent="0.25">
      <c r="A23" s="80"/>
      <c r="B23" s="270"/>
      <c r="C23" s="263"/>
      <c r="D23" s="264"/>
      <c r="E23" s="264"/>
      <c r="F23" s="264"/>
      <c r="G23" s="264"/>
      <c r="H23" s="264"/>
      <c r="I23" s="265"/>
      <c r="J23" s="118"/>
      <c r="K23" s="81"/>
      <c r="L23" s="92"/>
      <c r="M23" s="283"/>
      <c r="N23" s="284"/>
      <c r="O23" s="284"/>
      <c r="P23" s="284"/>
      <c r="Q23" s="284"/>
      <c r="R23" s="284"/>
      <c r="S23" s="284"/>
      <c r="T23" s="285"/>
      <c r="U23" s="80"/>
    </row>
    <row r="24" spans="1:21" ht="75" customHeight="1" thickBot="1" x14ac:dyDescent="0.3">
      <c r="A24" s="80"/>
      <c r="B24" s="271"/>
      <c r="C24" s="266"/>
      <c r="D24" s="267"/>
      <c r="E24" s="267"/>
      <c r="F24" s="267"/>
      <c r="G24" s="267"/>
      <c r="H24" s="267"/>
      <c r="I24" s="268"/>
      <c r="J24" s="118"/>
      <c r="K24" s="81"/>
      <c r="L24" s="93" t="s">
        <v>78</v>
      </c>
      <c r="M24" s="277" t="s">
        <v>79</v>
      </c>
      <c r="N24" s="278"/>
      <c r="O24" s="278"/>
      <c r="P24" s="278"/>
      <c r="Q24" s="278"/>
      <c r="R24" s="278"/>
      <c r="S24" s="278"/>
      <c r="T24" s="279"/>
      <c r="U24" s="80"/>
    </row>
    <row r="25" spans="1:21" ht="90" customHeight="1" x14ac:dyDescent="0.25">
      <c r="A25" s="80"/>
      <c r="B25" s="269" t="s">
        <v>80</v>
      </c>
      <c r="C25" s="260" t="s">
        <v>81</v>
      </c>
      <c r="D25" s="261"/>
      <c r="E25" s="261"/>
      <c r="F25" s="261"/>
      <c r="G25" s="261"/>
      <c r="H25" s="261"/>
      <c r="I25" s="262"/>
      <c r="J25" s="118"/>
      <c r="K25" s="81"/>
      <c r="L25" s="91" t="s">
        <v>82</v>
      </c>
      <c r="M25" s="280" t="s">
        <v>83</v>
      </c>
      <c r="N25" s="281"/>
      <c r="O25" s="281"/>
      <c r="P25" s="281"/>
      <c r="Q25" s="281"/>
      <c r="R25" s="281"/>
      <c r="S25" s="281"/>
      <c r="T25" s="282"/>
      <c r="U25" s="80"/>
    </row>
    <row r="26" spans="1:21" ht="54.75" customHeight="1" x14ac:dyDescent="0.25">
      <c r="A26" s="80"/>
      <c r="B26" s="270"/>
      <c r="C26" s="263"/>
      <c r="D26" s="264"/>
      <c r="E26" s="264"/>
      <c r="F26" s="264"/>
      <c r="G26" s="264"/>
      <c r="H26" s="264"/>
      <c r="I26" s="265"/>
      <c r="J26" s="118"/>
      <c r="K26" s="81"/>
      <c r="L26" s="92"/>
      <c r="M26" s="283"/>
      <c r="N26" s="284"/>
      <c r="O26" s="284"/>
      <c r="P26" s="284"/>
      <c r="Q26" s="284"/>
      <c r="R26" s="284"/>
      <c r="S26" s="284"/>
      <c r="T26" s="285"/>
      <c r="U26" s="80"/>
    </row>
    <row r="27" spans="1:21" ht="65.25" customHeight="1" x14ac:dyDescent="0.25">
      <c r="A27" s="80"/>
      <c r="B27" s="270"/>
      <c r="C27" s="263"/>
      <c r="D27" s="264"/>
      <c r="E27" s="264"/>
      <c r="F27" s="264"/>
      <c r="G27" s="264"/>
      <c r="H27" s="264"/>
      <c r="I27" s="265"/>
      <c r="J27" s="118"/>
      <c r="K27" s="81"/>
      <c r="L27" s="91" t="s">
        <v>84</v>
      </c>
      <c r="M27" s="280" t="s">
        <v>85</v>
      </c>
      <c r="N27" s="281"/>
      <c r="O27" s="281"/>
      <c r="P27" s="281"/>
      <c r="Q27" s="281"/>
      <c r="R27" s="281"/>
      <c r="S27" s="281"/>
      <c r="T27" s="282"/>
      <c r="U27" s="80"/>
    </row>
    <row r="28" spans="1:21" ht="55.5" customHeight="1" thickBot="1" x14ac:dyDescent="0.3">
      <c r="A28" s="80"/>
      <c r="B28" s="270"/>
      <c r="C28" s="263"/>
      <c r="D28" s="264"/>
      <c r="E28" s="264"/>
      <c r="F28" s="264"/>
      <c r="G28" s="264"/>
      <c r="H28" s="264"/>
      <c r="I28" s="265"/>
      <c r="J28" s="118"/>
      <c r="K28" s="81"/>
      <c r="L28" s="94"/>
      <c r="M28" s="286"/>
      <c r="N28" s="287"/>
      <c r="O28" s="287"/>
      <c r="P28" s="287"/>
      <c r="Q28" s="287"/>
      <c r="R28" s="287"/>
      <c r="S28" s="287"/>
      <c r="T28" s="288"/>
      <c r="U28" s="80"/>
    </row>
    <row r="29" spans="1:21" ht="57" customHeight="1" thickBot="1" x14ac:dyDescent="0.3">
      <c r="A29" s="80"/>
      <c r="B29" s="90" t="s">
        <v>86</v>
      </c>
      <c r="C29" s="250" t="s">
        <v>87</v>
      </c>
      <c r="D29" s="251"/>
      <c r="E29" s="251"/>
      <c r="F29" s="251"/>
      <c r="G29" s="251"/>
      <c r="H29" s="251"/>
      <c r="I29" s="252"/>
      <c r="J29" s="118"/>
      <c r="K29" s="81"/>
      <c r="L29" s="95"/>
      <c r="M29" s="95"/>
      <c r="N29" s="95"/>
      <c r="O29" s="95"/>
      <c r="P29" s="95"/>
      <c r="Q29" s="95"/>
      <c r="R29" s="95"/>
      <c r="S29" s="95"/>
      <c r="T29" s="95"/>
      <c r="U29" s="80"/>
    </row>
    <row r="30" spans="1:21" ht="24.75" customHeight="1" x14ac:dyDescent="0.25">
      <c r="A30" s="80"/>
      <c r="B30" s="269" t="s">
        <v>88</v>
      </c>
      <c r="C30" s="260" t="s">
        <v>89</v>
      </c>
      <c r="D30" s="261"/>
      <c r="E30" s="261"/>
      <c r="F30" s="261"/>
      <c r="G30" s="261"/>
      <c r="H30" s="261"/>
      <c r="I30" s="262"/>
      <c r="J30" s="118"/>
      <c r="K30" s="81"/>
      <c r="L30" s="95"/>
      <c r="M30" s="95"/>
      <c r="N30" s="95"/>
      <c r="O30" s="95"/>
      <c r="P30" s="95"/>
      <c r="Q30" s="95"/>
      <c r="R30" s="95"/>
      <c r="S30" s="95"/>
      <c r="T30" s="95"/>
      <c r="U30" s="80"/>
    </row>
    <row r="31" spans="1:21" ht="102" customHeight="1" x14ac:dyDescent="0.25">
      <c r="A31" s="80"/>
      <c r="B31" s="270"/>
      <c r="C31" s="263"/>
      <c r="D31" s="264"/>
      <c r="E31" s="264"/>
      <c r="F31" s="264"/>
      <c r="G31" s="264"/>
      <c r="H31" s="264"/>
      <c r="I31" s="265"/>
      <c r="J31" s="118"/>
      <c r="K31" s="81"/>
      <c r="L31" s="95"/>
      <c r="M31" s="95"/>
      <c r="N31" s="95"/>
      <c r="O31" s="95"/>
      <c r="P31" s="95"/>
      <c r="Q31" s="95"/>
      <c r="R31" s="95"/>
      <c r="S31" s="95"/>
      <c r="T31" s="95"/>
      <c r="U31" s="80"/>
    </row>
    <row r="32" spans="1:21" ht="63" customHeight="1" x14ac:dyDescent="0.25">
      <c r="A32" s="80"/>
      <c r="B32" s="270"/>
      <c r="C32" s="263"/>
      <c r="D32" s="264"/>
      <c r="E32" s="264"/>
      <c r="F32" s="264"/>
      <c r="G32" s="264"/>
      <c r="H32" s="264"/>
      <c r="I32" s="265"/>
      <c r="J32" s="118"/>
      <c r="K32" s="95"/>
      <c r="L32" s="95"/>
      <c r="M32" s="95"/>
      <c r="N32" s="95"/>
      <c r="O32" s="95"/>
      <c r="P32" s="95"/>
      <c r="Q32" s="95"/>
      <c r="R32" s="95"/>
      <c r="S32" s="95"/>
      <c r="T32" s="95"/>
      <c r="U32" s="80"/>
    </row>
    <row r="33" spans="1:21" ht="15.75" customHeight="1" thickBot="1" x14ac:dyDescent="0.3">
      <c r="A33" s="80"/>
      <c r="B33" s="271"/>
      <c r="C33" s="266"/>
      <c r="D33" s="267"/>
      <c r="E33" s="267"/>
      <c r="F33" s="267"/>
      <c r="G33" s="267"/>
      <c r="H33" s="267"/>
      <c r="I33" s="268"/>
      <c r="J33" s="118"/>
      <c r="K33" s="95"/>
      <c r="L33" s="95"/>
      <c r="M33" s="95"/>
      <c r="N33" s="95"/>
      <c r="O33" s="95"/>
      <c r="P33" s="95"/>
      <c r="Q33" s="95"/>
      <c r="R33" s="95"/>
      <c r="S33" s="95"/>
      <c r="T33" s="95"/>
      <c r="U33" s="80"/>
    </row>
    <row r="34" spans="1:21" ht="30" customHeight="1" x14ac:dyDescent="0.25">
      <c r="A34" s="80"/>
      <c r="B34" s="269" t="s">
        <v>90</v>
      </c>
      <c r="C34" s="260" t="s">
        <v>91</v>
      </c>
      <c r="D34" s="261"/>
      <c r="E34" s="261"/>
      <c r="F34" s="261"/>
      <c r="G34" s="261"/>
      <c r="H34" s="261"/>
      <c r="I34" s="262"/>
      <c r="J34" s="118"/>
      <c r="K34" s="95"/>
      <c r="L34" s="95"/>
      <c r="M34" s="95"/>
      <c r="N34" s="95"/>
      <c r="O34" s="95"/>
      <c r="P34" s="95"/>
      <c r="Q34" s="95"/>
      <c r="R34" s="95"/>
      <c r="S34" s="95"/>
      <c r="T34" s="95"/>
      <c r="U34" s="80"/>
    </row>
    <row r="35" spans="1:21" ht="42.75" customHeight="1" thickBot="1" x14ac:dyDescent="0.3">
      <c r="A35" s="80"/>
      <c r="B35" s="271"/>
      <c r="C35" s="266"/>
      <c r="D35" s="267"/>
      <c r="E35" s="267"/>
      <c r="F35" s="267"/>
      <c r="G35" s="267"/>
      <c r="H35" s="267"/>
      <c r="I35" s="268"/>
      <c r="J35" s="118"/>
      <c r="K35" s="95"/>
      <c r="L35" s="95"/>
      <c r="M35" s="95"/>
      <c r="N35" s="95"/>
      <c r="O35" s="95"/>
      <c r="P35" s="95"/>
      <c r="Q35" s="95"/>
      <c r="R35" s="95"/>
      <c r="S35" s="95"/>
      <c r="T35" s="95"/>
      <c r="U35" s="80"/>
    </row>
    <row r="36" spans="1:21" ht="59.25" customHeight="1" thickBot="1" x14ac:dyDescent="0.3">
      <c r="A36" s="80"/>
      <c r="B36" s="90" t="s">
        <v>92</v>
      </c>
      <c r="C36" s="250" t="s">
        <v>93</v>
      </c>
      <c r="D36" s="251"/>
      <c r="E36" s="251"/>
      <c r="F36" s="251"/>
      <c r="G36" s="251"/>
      <c r="H36" s="251"/>
      <c r="I36" s="252"/>
      <c r="J36" s="118"/>
      <c r="K36" s="95"/>
      <c r="L36" s="95"/>
      <c r="M36" s="95"/>
      <c r="N36" s="95"/>
      <c r="O36" s="95"/>
      <c r="P36" s="95"/>
      <c r="Q36" s="95"/>
      <c r="R36" s="95"/>
      <c r="S36" s="95"/>
      <c r="T36" s="95"/>
      <c r="U36" s="80"/>
    </row>
    <row r="37" spans="1:21" ht="15" customHeight="1" x14ac:dyDescent="0.25">
      <c r="A37" s="80"/>
      <c r="B37" s="269" t="s">
        <v>94</v>
      </c>
      <c r="C37" s="260" t="s">
        <v>95</v>
      </c>
      <c r="D37" s="261"/>
      <c r="E37" s="261"/>
      <c r="F37" s="261"/>
      <c r="G37" s="261"/>
      <c r="H37" s="261"/>
      <c r="I37" s="262"/>
      <c r="J37" s="118"/>
      <c r="K37" s="95"/>
      <c r="L37" s="95"/>
      <c r="M37" s="95"/>
      <c r="N37" s="95"/>
      <c r="O37" s="95"/>
      <c r="P37" s="95"/>
      <c r="Q37" s="95"/>
      <c r="R37" s="95"/>
      <c r="S37" s="95"/>
      <c r="T37" s="95"/>
      <c r="U37" s="80"/>
    </row>
    <row r="38" spans="1:21" ht="15" customHeight="1" x14ac:dyDescent="0.25">
      <c r="A38" s="80"/>
      <c r="B38" s="270"/>
      <c r="C38" s="263"/>
      <c r="D38" s="264"/>
      <c r="E38" s="264"/>
      <c r="F38" s="264"/>
      <c r="G38" s="264"/>
      <c r="H38" s="264"/>
      <c r="I38" s="265"/>
      <c r="J38" s="118"/>
      <c r="K38" s="95"/>
      <c r="L38" s="95"/>
      <c r="M38" s="95"/>
      <c r="N38" s="95"/>
      <c r="O38" s="95"/>
      <c r="P38" s="95"/>
      <c r="Q38" s="95"/>
      <c r="R38" s="95"/>
      <c r="S38" s="95"/>
      <c r="T38" s="95"/>
      <c r="U38" s="80"/>
    </row>
    <row r="39" spans="1:21" ht="15" customHeight="1" x14ac:dyDescent="0.25">
      <c r="A39" s="80"/>
      <c r="B39" s="270"/>
      <c r="C39" s="263"/>
      <c r="D39" s="264"/>
      <c r="E39" s="264"/>
      <c r="F39" s="264"/>
      <c r="G39" s="264"/>
      <c r="H39" s="264"/>
      <c r="I39" s="265"/>
      <c r="J39" s="118"/>
      <c r="K39" s="95"/>
      <c r="L39" s="95"/>
      <c r="M39" s="95"/>
      <c r="N39" s="95"/>
      <c r="O39" s="95"/>
      <c r="P39" s="95"/>
      <c r="Q39" s="95"/>
      <c r="R39" s="95"/>
      <c r="S39" s="95"/>
      <c r="T39" s="95"/>
      <c r="U39" s="80"/>
    </row>
    <row r="40" spans="1:21" ht="50.25" customHeight="1" thickBot="1" x14ac:dyDescent="0.3">
      <c r="A40" s="80"/>
      <c r="B40" s="271"/>
      <c r="C40" s="266"/>
      <c r="D40" s="267"/>
      <c r="E40" s="267"/>
      <c r="F40" s="267"/>
      <c r="G40" s="267"/>
      <c r="H40" s="267"/>
      <c r="I40" s="268"/>
      <c r="J40" s="118"/>
      <c r="K40" s="95"/>
      <c r="L40" s="95"/>
      <c r="M40" s="95"/>
      <c r="N40" s="95"/>
      <c r="O40" s="95"/>
      <c r="P40" s="95"/>
      <c r="Q40" s="95"/>
      <c r="R40" s="95"/>
      <c r="S40" s="95"/>
      <c r="T40" s="95"/>
      <c r="U40" s="80"/>
    </row>
    <row r="41" spans="1:21" ht="41.25" customHeight="1" thickBot="1" x14ac:dyDescent="0.3">
      <c r="A41" s="80"/>
      <c r="B41" s="90" t="s">
        <v>96</v>
      </c>
      <c r="C41" s="250" t="s">
        <v>97</v>
      </c>
      <c r="D41" s="251"/>
      <c r="E41" s="251"/>
      <c r="F41" s="251"/>
      <c r="G41" s="251"/>
      <c r="H41" s="251"/>
      <c r="I41" s="252"/>
      <c r="J41" s="118"/>
      <c r="K41" s="95"/>
      <c r="L41" s="80"/>
      <c r="M41" s="80"/>
      <c r="N41" s="80"/>
      <c r="O41" s="80"/>
      <c r="P41" s="80"/>
      <c r="Q41" s="80"/>
      <c r="R41" s="80"/>
      <c r="S41" s="80"/>
      <c r="U41" s="80"/>
    </row>
    <row r="42" spans="1:21" ht="51.75" customHeight="1" thickBot="1" x14ac:dyDescent="0.3">
      <c r="A42" s="80"/>
      <c r="B42" s="85" t="s">
        <v>98</v>
      </c>
      <c r="C42" s="250" t="s">
        <v>99</v>
      </c>
      <c r="D42" s="251"/>
      <c r="E42" s="251"/>
      <c r="F42" s="251"/>
      <c r="G42" s="251"/>
      <c r="H42" s="251"/>
      <c r="I42" s="252"/>
      <c r="J42" s="118"/>
      <c r="K42" s="95"/>
      <c r="L42" s="80"/>
      <c r="M42" s="80"/>
      <c r="N42" s="80"/>
      <c r="O42" s="80"/>
      <c r="P42" s="80"/>
      <c r="Q42" s="80"/>
      <c r="R42" s="80"/>
      <c r="S42" s="80"/>
      <c r="T42" s="80"/>
      <c r="U42" s="80"/>
    </row>
    <row r="43" spans="1:21" ht="15" customHeight="1" x14ac:dyDescent="0.25">
      <c r="A43" s="80"/>
      <c r="B43" s="269" t="s">
        <v>100</v>
      </c>
      <c r="C43" s="260" t="s">
        <v>101</v>
      </c>
      <c r="D43" s="261"/>
      <c r="E43" s="261"/>
      <c r="F43" s="261"/>
      <c r="G43" s="261"/>
      <c r="H43" s="261"/>
      <c r="I43" s="262"/>
      <c r="J43" s="118"/>
      <c r="K43" s="95"/>
      <c r="L43" s="80"/>
      <c r="M43" s="80"/>
      <c r="N43" s="80"/>
      <c r="O43" s="80"/>
      <c r="P43" s="80"/>
      <c r="Q43" s="80"/>
      <c r="R43" s="80"/>
      <c r="S43" s="80"/>
      <c r="T43" s="80"/>
      <c r="U43" s="80"/>
    </row>
    <row r="44" spans="1:21" ht="39" customHeight="1" x14ac:dyDescent="0.25">
      <c r="A44" s="80"/>
      <c r="B44" s="270"/>
      <c r="C44" s="263"/>
      <c r="D44" s="264"/>
      <c r="E44" s="264"/>
      <c r="F44" s="264"/>
      <c r="G44" s="264"/>
      <c r="H44" s="264"/>
      <c r="I44" s="265"/>
      <c r="J44" s="118"/>
      <c r="K44" s="80"/>
      <c r="L44" s="80"/>
      <c r="M44" s="80"/>
      <c r="N44" s="80"/>
      <c r="O44" s="80"/>
      <c r="P44" s="80"/>
      <c r="Q44" s="80"/>
      <c r="R44" s="80"/>
      <c r="S44" s="80"/>
      <c r="T44" s="80"/>
      <c r="U44" s="80"/>
    </row>
    <row r="45" spans="1:21" ht="27" customHeight="1" x14ac:dyDescent="0.25">
      <c r="A45" s="80"/>
      <c r="B45" s="270"/>
      <c r="C45" s="263"/>
      <c r="D45" s="264"/>
      <c r="E45" s="264"/>
      <c r="F45" s="264"/>
      <c r="G45" s="264"/>
      <c r="H45" s="264"/>
      <c r="I45" s="265"/>
      <c r="J45" s="118"/>
      <c r="K45" s="80"/>
      <c r="L45" s="80"/>
      <c r="M45" s="80"/>
      <c r="N45" s="80"/>
      <c r="O45" s="80"/>
      <c r="P45" s="80"/>
      <c r="Q45" s="80"/>
      <c r="R45" s="80"/>
      <c r="S45" s="80"/>
      <c r="T45" s="80"/>
      <c r="U45" s="80"/>
    </row>
    <row r="46" spans="1:21" ht="24.75" customHeight="1" thickBot="1" x14ac:dyDescent="0.3">
      <c r="A46" s="80"/>
      <c r="B46" s="271"/>
      <c r="C46" s="266"/>
      <c r="D46" s="267"/>
      <c r="E46" s="267"/>
      <c r="F46" s="267"/>
      <c r="G46" s="267"/>
      <c r="H46" s="267"/>
      <c r="I46" s="268"/>
      <c r="J46" s="118"/>
      <c r="K46" s="80"/>
      <c r="L46" s="80"/>
      <c r="M46" s="80"/>
      <c r="N46" s="80"/>
      <c r="O46" s="80"/>
      <c r="P46" s="80"/>
      <c r="Q46" s="80"/>
      <c r="R46" s="80"/>
      <c r="S46" s="80"/>
      <c r="T46" s="80"/>
      <c r="U46" s="80"/>
    </row>
    <row r="47" spans="1:21" ht="36.75" customHeight="1" x14ac:dyDescent="0.25">
      <c r="A47" s="80"/>
      <c r="B47" s="95"/>
      <c r="C47" s="95"/>
      <c r="D47" s="95"/>
      <c r="E47" s="95"/>
      <c r="F47" s="95"/>
      <c r="G47" s="95"/>
      <c r="H47" s="95"/>
      <c r="I47" s="95"/>
      <c r="J47" s="95"/>
      <c r="K47" s="80"/>
      <c r="L47" s="80"/>
      <c r="M47" s="80"/>
      <c r="N47" s="80"/>
      <c r="O47" s="80"/>
      <c r="P47" s="80"/>
      <c r="Q47" s="80"/>
      <c r="R47" s="80"/>
      <c r="S47" s="80"/>
      <c r="T47" s="80"/>
      <c r="U47" s="80"/>
    </row>
    <row r="48" spans="1:21" ht="15" customHeight="1" x14ac:dyDescent="0.25">
      <c r="A48" s="154"/>
      <c r="B48" s="154"/>
      <c r="C48" s="154"/>
      <c r="D48" s="154"/>
      <c r="E48" s="154"/>
      <c r="F48" s="154"/>
      <c r="G48" s="154"/>
      <c r="H48" s="154"/>
      <c r="I48" s="154"/>
      <c r="J48" s="154"/>
      <c r="K48" s="154"/>
      <c r="L48" s="64"/>
      <c r="M48" s="64"/>
      <c r="N48" s="64"/>
      <c r="O48" s="64"/>
      <c r="P48" s="64"/>
      <c r="Q48" s="64"/>
      <c r="R48" s="64"/>
      <c r="S48" s="64"/>
      <c r="T48" s="64"/>
      <c r="U48" s="80"/>
    </row>
    <row r="49" spans="1:21" ht="15" customHeight="1" x14ac:dyDescent="0.25">
      <c r="A49" s="154"/>
      <c r="B49" s="154"/>
      <c r="C49" s="154"/>
      <c r="D49" s="154"/>
      <c r="E49" s="154"/>
      <c r="F49" s="154"/>
      <c r="G49" s="154"/>
      <c r="H49" s="154"/>
      <c r="I49" s="154"/>
      <c r="J49" s="154"/>
      <c r="K49" s="154"/>
      <c r="L49" s="64"/>
      <c r="M49" s="64"/>
      <c r="N49" s="64"/>
      <c r="O49" s="64"/>
      <c r="P49" s="64"/>
      <c r="Q49" s="64"/>
      <c r="R49" s="64"/>
      <c r="S49" s="64"/>
      <c r="T49" s="64"/>
      <c r="U49" s="80"/>
    </row>
    <row r="50" spans="1:21" ht="15" customHeight="1" x14ac:dyDescent="0.25">
      <c r="A50" s="154"/>
      <c r="B50" s="154"/>
      <c r="C50" s="154"/>
      <c r="D50" s="154"/>
      <c r="E50" s="154"/>
      <c r="F50" s="154"/>
      <c r="G50" s="154"/>
      <c r="H50" s="154"/>
      <c r="I50" s="154"/>
      <c r="J50" s="154"/>
      <c r="K50" s="154"/>
      <c r="L50" s="64"/>
      <c r="M50" s="64"/>
      <c r="N50" s="64"/>
      <c r="O50" s="64"/>
      <c r="P50" s="64"/>
      <c r="Q50" s="64"/>
      <c r="R50" s="64"/>
      <c r="S50" s="64"/>
      <c r="T50" s="64"/>
      <c r="U50" s="80"/>
    </row>
    <row r="51" spans="1:21" ht="15" customHeight="1" x14ac:dyDescent="0.25">
      <c r="A51" s="154"/>
      <c r="B51" s="154"/>
      <c r="C51" s="154"/>
      <c r="D51" s="154"/>
      <c r="E51" s="154"/>
      <c r="F51" s="154"/>
      <c r="G51" s="154"/>
      <c r="H51" s="154"/>
      <c r="I51" s="154"/>
      <c r="J51" s="154"/>
      <c r="K51" s="64"/>
      <c r="L51" s="64"/>
      <c r="M51" s="64"/>
      <c r="N51" s="64"/>
      <c r="O51" s="64"/>
      <c r="P51" s="64"/>
      <c r="Q51" s="64"/>
      <c r="R51" s="64"/>
      <c r="S51" s="64"/>
      <c r="T51" s="64"/>
    </row>
    <row r="52" spans="1:21" ht="15" customHeight="1" x14ac:dyDescent="0.25">
      <c r="A52" s="154"/>
      <c r="B52" s="154"/>
      <c r="C52" s="154"/>
      <c r="D52" s="154"/>
      <c r="E52" s="154"/>
      <c r="F52" s="154"/>
      <c r="G52" s="154"/>
      <c r="H52" s="154"/>
      <c r="I52" s="154"/>
      <c r="J52" s="154"/>
      <c r="K52" s="64"/>
      <c r="L52" s="64"/>
      <c r="M52" s="64"/>
      <c r="N52" s="64"/>
      <c r="O52" s="64"/>
      <c r="P52" s="64"/>
      <c r="Q52" s="64"/>
      <c r="R52" s="64"/>
      <c r="S52" s="64"/>
      <c r="T52" s="64"/>
    </row>
    <row r="53" spans="1:21" ht="15" customHeight="1" x14ac:dyDescent="0.25">
      <c r="A53" s="154"/>
      <c r="B53" s="154"/>
      <c r="C53" s="154"/>
      <c r="D53" s="154"/>
      <c r="E53" s="154"/>
      <c r="F53" s="154"/>
      <c r="G53" s="154"/>
      <c r="H53" s="154"/>
      <c r="I53" s="154"/>
      <c r="J53" s="154"/>
      <c r="K53" s="64"/>
      <c r="L53" s="64"/>
      <c r="M53" s="64"/>
      <c r="N53" s="64"/>
      <c r="O53" s="64"/>
      <c r="P53" s="64"/>
      <c r="Q53" s="64"/>
      <c r="R53" s="64"/>
      <c r="S53" s="64"/>
      <c r="T53" s="64"/>
    </row>
    <row r="54" spans="1:21" ht="15" customHeight="1" x14ac:dyDescent="0.25">
      <c r="A54" s="154"/>
      <c r="B54" s="154"/>
      <c r="C54" s="154"/>
      <c r="D54" s="154"/>
      <c r="E54" s="154"/>
      <c r="F54" s="154"/>
      <c r="G54" s="154"/>
      <c r="H54" s="154"/>
      <c r="I54" s="154"/>
      <c r="J54" s="154"/>
      <c r="K54" s="64"/>
      <c r="L54" s="64"/>
      <c r="M54" s="64"/>
      <c r="N54" s="64"/>
      <c r="O54" s="64"/>
      <c r="P54" s="64"/>
      <c r="Q54" s="64"/>
      <c r="R54" s="64"/>
      <c r="S54" s="64"/>
      <c r="T54" s="64"/>
    </row>
    <row r="55" spans="1:21" ht="15" customHeight="1" x14ac:dyDescent="0.25">
      <c r="A55" s="64"/>
      <c r="B55" s="64"/>
      <c r="C55" s="64"/>
      <c r="D55" s="64"/>
      <c r="E55" s="64"/>
      <c r="F55" s="64"/>
      <c r="G55" s="64"/>
      <c r="H55" s="64"/>
      <c r="I55" s="64"/>
      <c r="J55" s="64"/>
      <c r="K55" s="64"/>
      <c r="L55" s="64"/>
      <c r="M55" s="64"/>
      <c r="N55" s="64"/>
      <c r="O55" s="64"/>
      <c r="P55" s="64"/>
      <c r="Q55" s="64"/>
      <c r="R55" s="64"/>
      <c r="S55" s="64"/>
      <c r="T55" s="64"/>
    </row>
    <row r="56" spans="1:21" ht="15" customHeight="1" x14ac:dyDescent="0.25">
      <c r="A56" s="64"/>
      <c r="B56" s="64"/>
      <c r="C56" s="64"/>
      <c r="D56" s="64"/>
      <c r="E56" s="64"/>
      <c r="F56" s="64"/>
      <c r="G56" s="64"/>
      <c r="H56" s="64"/>
      <c r="I56" s="64"/>
      <c r="J56" s="64"/>
      <c r="K56" s="64"/>
      <c r="L56" s="64"/>
      <c r="M56" s="64"/>
      <c r="N56" s="64"/>
      <c r="O56" s="64"/>
      <c r="P56" s="64"/>
      <c r="Q56" s="64"/>
      <c r="R56" s="64"/>
      <c r="S56" s="64"/>
      <c r="T56" s="64"/>
    </row>
    <row r="57" spans="1:21" ht="15" customHeight="1" x14ac:dyDescent="0.25">
      <c r="A57" s="64"/>
      <c r="B57" s="64"/>
      <c r="C57" s="64"/>
      <c r="D57" s="64"/>
      <c r="E57" s="64"/>
      <c r="F57" s="64"/>
      <c r="G57" s="64"/>
      <c r="H57" s="64"/>
      <c r="I57" s="64"/>
      <c r="J57" s="64"/>
      <c r="K57" s="64"/>
      <c r="L57" s="64"/>
      <c r="M57" s="64"/>
      <c r="N57" s="64"/>
      <c r="O57" s="64"/>
      <c r="P57" s="64"/>
      <c r="Q57" s="64"/>
      <c r="R57" s="64"/>
      <c r="S57" s="64"/>
      <c r="T57" s="64"/>
    </row>
    <row r="58" spans="1:21" ht="15" customHeight="1" x14ac:dyDescent="0.25">
      <c r="A58" s="64"/>
      <c r="B58" s="64"/>
      <c r="C58" s="64"/>
      <c r="D58" s="64"/>
      <c r="E58" s="64"/>
      <c r="F58" s="64"/>
      <c r="G58" s="64"/>
      <c r="H58" s="64"/>
      <c r="I58" s="64"/>
      <c r="J58" s="64"/>
      <c r="K58" s="64"/>
      <c r="L58" s="64"/>
      <c r="M58" s="64"/>
      <c r="N58" s="64"/>
      <c r="O58" s="64"/>
      <c r="P58" s="64"/>
      <c r="Q58" s="64"/>
      <c r="R58" s="64"/>
      <c r="S58" s="64"/>
      <c r="T58" s="64"/>
    </row>
    <row r="59" spans="1:21" ht="15" customHeight="1" x14ac:dyDescent="0.25">
      <c r="A59" s="64"/>
      <c r="B59" s="64"/>
      <c r="C59" s="64"/>
      <c r="D59" s="64"/>
      <c r="E59" s="64"/>
      <c r="F59" s="64"/>
      <c r="G59" s="64"/>
      <c r="H59" s="64"/>
      <c r="I59" s="64"/>
      <c r="J59" s="64"/>
      <c r="K59" s="64"/>
      <c r="L59" s="64"/>
      <c r="M59" s="64"/>
      <c r="N59" s="64"/>
      <c r="O59" s="64"/>
      <c r="P59" s="64"/>
      <c r="Q59" s="64"/>
      <c r="R59" s="64"/>
      <c r="S59" s="64"/>
      <c r="T59" s="64"/>
    </row>
    <row r="60" spans="1:21" ht="15" customHeight="1" x14ac:dyDescent="0.25">
      <c r="A60" s="64"/>
      <c r="B60" s="64"/>
      <c r="C60" s="64"/>
      <c r="D60" s="64"/>
      <c r="E60" s="64"/>
      <c r="F60" s="64"/>
      <c r="G60" s="64"/>
      <c r="H60" s="64"/>
      <c r="I60" s="64"/>
      <c r="J60" s="64"/>
      <c r="K60" s="64"/>
      <c r="L60" s="64"/>
      <c r="M60" s="64"/>
      <c r="N60" s="64"/>
      <c r="O60" s="64"/>
      <c r="P60" s="64"/>
      <c r="Q60" s="64"/>
      <c r="R60" s="64"/>
      <c r="S60" s="64"/>
      <c r="T60" s="64"/>
    </row>
    <row r="61" spans="1:21" ht="15" customHeight="1" x14ac:dyDescent="0.25">
      <c r="A61" s="64"/>
      <c r="B61" s="64"/>
      <c r="C61" s="64"/>
      <c r="D61" s="64"/>
      <c r="E61" s="64"/>
      <c r="F61" s="64"/>
      <c r="G61" s="64"/>
      <c r="H61" s="64"/>
      <c r="I61" s="64"/>
      <c r="J61" s="64"/>
      <c r="K61" s="64"/>
      <c r="L61" s="64"/>
      <c r="M61" s="64"/>
      <c r="N61" s="64"/>
      <c r="O61" s="64"/>
      <c r="P61" s="64"/>
      <c r="Q61" s="64"/>
      <c r="R61" s="64"/>
      <c r="S61" s="64"/>
      <c r="T61" s="64"/>
    </row>
    <row r="62" spans="1:21" ht="15" customHeight="1" x14ac:dyDescent="0.25">
      <c r="A62" s="64"/>
      <c r="B62" s="64"/>
      <c r="C62" s="64"/>
      <c r="D62" s="64"/>
      <c r="E62" s="64"/>
      <c r="F62" s="64"/>
      <c r="G62" s="64"/>
      <c r="H62" s="64"/>
      <c r="I62" s="64"/>
      <c r="J62" s="64"/>
      <c r="K62" s="64"/>
      <c r="L62" s="64"/>
      <c r="M62" s="64"/>
      <c r="N62" s="64"/>
      <c r="O62" s="64"/>
      <c r="P62" s="64"/>
      <c r="Q62" s="64"/>
      <c r="R62" s="64"/>
      <c r="S62" s="64"/>
      <c r="T62" s="64"/>
    </row>
    <row r="63" spans="1:21" ht="15" customHeight="1" x14ac:dyDescent="0.25">
      <c r="A63" s="64"/>
      <c r="B63" s="64"/>
      <c r="C63" s="64"/>
      <c r="D63" s="64"/>
      <c r="E63" s="64"/>
      <c r="F63" s="64"/>
      <c r="G63" s="64"/>
      <c r="H63" s="64"/>
      <c r="I63" s="64"/>
      <c r="J63" s="64"/>
      <c r="K63" s="64"/>
      <c r="L63" s="64"/>
      <c r="M63" s="64"/>
      <c r="N63" s="64"/>
      <c r="O63" s="64"/>
      <c r="P63" s="64"/>
      <c r="Q63" s="64"/>
      <c r="R63" s="64"/>
      <c r="S63" s="64"/>
      <c r="T63" s="64"/>
    </row>
    <row r="64" spans="1:21" ht="15" customHeight="1" x14ac:dyDescent="0.25">
      <c r="A64" s="64"/>
      <c r="B64" s="64"/>
      <c r="C64" s="64"/>
      <c r="D64" s="64"/>
      <c r="E64" s="64"/>
      <c r="F64" s="64"/>
      <c r="G64" s="64"/>
      <c r="H64" s="64"/>
      <c r="I64" s="64"/>
      <c r="J64" s="64"/>
      <c r="K64" s="64"/>
      <c r="L64" s="64"/>
      <c r="M64" s="64"/>
      <c r="N64" s="64"/>
      <c r="O64" s="64"/>
      <c r="P64" s="64"/>
      <c r="Q64" s="64"/>
      <c r="R64" s="64"/>
      <c r="S64" s="64"/>
      <c r="T64" s="64"/>
    </row>
    <row r="65" spans="1:20" ht="15" customHeight="1" x14ac:dyDescent="0.25">
      <c r="A65" s="64"/>
      <c r="B65" s="64"/>
      <c r="C65" s="64"/>
      <c r="D65" s="64"/>
      <c r="E65" s="64"/>
      <c r="F65" s="64"/>
      <c r="G65" s="64"/>
      <c r="H65" s="64"/>
      <c r="I65" s="64"/>
      <c r="J65" s="64"/>
      <c r="K65" s="64"/>
      <c r="L65" s="64"/>
      <c r="M65" s="64"/>
      <c r="N65" s="64"/>
      <c r="O65" s="64"/>
      <c r="P65" s="64"/>
      <c r="Q65" s="64"/>
      <c r="R65" s="64"/>
      <c r="S65" s="64"/>
      <c r="T65" s="64"/>
    </row>
    <row r="66" spans="1:20" ht="15" customHeight="1" x14ac:dyDescent="0.25">
      <c r="A66" s="64"/>
      <c r="B66" s="64"/>
      <c r="C66" s="64"/>
      <c r="D66" s="64"/>
      <c r="E66" s="64"/>
      <c r="F66" s="64"/>
      <c r="G66" s="64"/>
      <c r="H66" s="64"/>
      <c r="I66" s="64"/>
      <c r="J66" s="64"/>
      <c r="K66" s="64"/>
      <c r="L66" s="64"/>
      <c r="M66" s="64"/>
      <c r="N66" s="64"/>
      <c r="O66" s="64"/>
      <c r="P66" s="64"/>
      <c r="Q66" s="64"/>
      <c r="R66" s="64"/>
      <c r="S66" s="64"/>
      <c r="T66" s="64"/>
    </row>
    <row r="67" spans="1:20" ht="15" customHeight="1" x14ac:dyDescent="0.25">
      <c r="A67" s="64"/>
      <c r="B67" s="64"/>
      <c r="C67" s="64"/>
      <c r="D67" s="64"/>
      <c r="E67" s="64"/>
      <c r="F67" s="64"/>
      <c r="G67" s="64"/>
      <c r="H67" s="64"/>
      <c r="I67" s="64"/>
      <c r="J67" s="64"/>
      <c r="K67" s="64"/>
      <c r="L67" s="64"/>
      <c r="M67" s="64"/>
      <c r="N67" s="64"/>
      <c r="O67" s="64"/>
      <c r="P67" s="64"/>
      <c r="Q67" s="64"/>
      <c r="R67" s="64"/>
      <c r="S67" s="64"/>
      <c r="T67" s="64"/>
    </row>
    <row r="68" spans="1:20" ht="15" customHeight="1" x14ac:dyDescent="0.25">
      <c r="A68" s="64"/>
      <c r="B68" s="64"/>
      <c r="C68" s="64"/>
      <c r="D68" s="64"/>
      <c r="E68" s="64"/>
      <c r="F68" s="64"/>
      <c r="G68" s="64"/>
      <c r="H68" s="64"/>
      <c r="I68" s="64"/>
      <c r="J68" s="64"/>
      <c r="K68" s="64"/>
      <c r="L68" s="64"/>
      <c r="M68" s="64"/>
      <c r="N68" s="64"/>
      <c r="O68" s="64"/>
      <c r="P68" s="64"/>
      <c r="Q68" s="64"/>
      <c r="R68" s="64"/>
      <c r="S68" s="64"/>
      <c r="T68" s="64"/>
    </row>
    <row r="69" spans="1:20" ht="15" customHeight="1" x14ac:dyDescent="0.25">
      <c r="A69" s="64"/>
      <c r="B69" s="64"/>
      <c r="C69" s="64"/>
      <c r="D69" s="64"/>
      <c r="E69" s="64"/>
      <c r="F69" s="64"/>
      <c r="G69" s="64"/>
      <c r="H69" s="64"/>
      <c r="I69" s="64"/>
      <c r="J69" s="64"/>
      <c r="K69" s="64"/>
      <c r="L69" s="64"/>
      <c r="M69" s="64"/>
      <c r="N69" s="64"/>
      <c r="O69" s="64"/>
      <c r="P69" s="64"/>
      <c r="Q69" s="64"/>
      <c r="R69" s="64"/>
      <c r="S69" s="64"/>
      <c r="T69" s="64"/>
    </row>
    <row r="70" spans="1:20" ht="15" customHeight="1" x14ac:dyDescent="0.25">
      <c r="A70" s="64"/>
      <c r="B70" s="64"/>
      <c r="C70" s="64"/>
      <c r="D70" s="64"/>
      <c r="E70" s="64"/>
      <c r="F70" s="64"/>
      <c r="G70" s="64"/>
      <c r="H70" s="64"/>
      <c r="I70" s="64"/>
      <c r="J70" s="64"/>
      <c r="K70" s="64"/>
      <c r="L70" s="64"/>
      <c r="M70" s="64"/>
      <c r="N70" s="64"/>
      <c r="O70" s="64"/>
      <c r="P70" s="64"/>
      <c r="Q70" s="64"/>
      <c r="R70" s="64"/>
      <c r="S70" s="64"/>
      <c r="T70" s="64"/>
    </row>
    <row r="71" spans="1:20" ht="15" customHeight="1" x14ac:dyDescent="0.25">
      <c r="A71" s="64"/>
      <c r="B71" s="64"/>
      <c r="C71" s="64"/>
      <c r="D71" s="64"/>
      <c r="E71" s="64"/>
      <c r="F71" s="64"/>
      <c r="G71" s="64"/>
      <c r="H71" s="64"/>
      <c r="I71" s="64"/>
      <c r="J71" s="64"/>
      <c r="K71" s="64"/>
      <c r="L71" s="64"/>
      <c r="M71" s="64"/>
      <c r="N71" s="64"/>
      <c r="O71" s="64"/>
      <c r="P71" s="64"/>
      <c r="Q71" s="64"/>
      <c r="R71" s="64"/>
      <c r="S71" s="64"/>
      <c r="T71" s="64"/>
    </row>
    <row r="72" spans="1:20" ht="15" customHeight="1" x14ac:dyDescent="0.25">
      <c r="A72" s="64"/>
      <c r="B72" s="64"/>
      <c r="C72" s="64"/>
      <c r="D72" s="64"/>
      <c r="E72" s="64"/>
      <c r="F72" s="64"/>
      <c r="G72" s="64"/>
      <c r="H72" s="64"/>
      <c r="I72" s="64"/>
      <c r="J72" s="64"/>
      <c r="K72" s="64"/>
      <c r="L72" s="64"/>
      <c r="M72" s="64"/>
      <c r="N72" s="64"/>
      <c r="O72" s="64"/>
      <c r="P72" s="64"/>
      <c r="Q72" s="64"/>
      <c r="R72" s="64"/>
      <c r="S72" s="64"/>
      <c r="T72" s="64"/>
    </row>
    <row r="73" spans="1:20" ht="15" customHeight="1" x14ac:dyDescent="0.25">
      <c r="A73" s="64"/>
      <c r="B73" s="64"/>
      <c r="C73" s="64"/>
      <c r="D73" s="64"/>
      <c r="E73" s="64"/>
      <c r="F73" s="64"/>
      <c r="G73" s="64"/>
      <c r="H73" s="64"/>
      <c r="I73" s="64"/>
      <c r="J73" s="64"/>
      <c r="K73" s="64"/>
      <c r="L73" s="64"/>
      <c r="M73" s="64"/>
      <c r="N73" s="64"/>
      <c r="O73" s="64"/>
      <c r="P73" s="64"/>
      <c r="Q73" s="64"/>
      <c r="R73" s="64"/>
      <c r="S73" s="64"/>
      <c r="T73" s="64"/>
    </row>
    <row r="74" spans="1:20" ht="15" customHeight="1" x14ac:dyDescent="0.25">
      <c r="A74" s="64"/>
      <c r="B74" s="64"/>
      <c r="C74" s="64"/>
      <c r="D74" s="64"/>
      <c r="E74" s="64"/>
      <c r="F74" s="64"/>
      <c r="G74" s="64"/>
      <c r="H74" s="64"/>
      <c r="I74" s="64"/>
      <c r="J74" s="64"/>
      <c r="K74" s="64"/>
      <c r="L74" s="64"/>
      <c r="M74" s="64"/>
      <c r="N74" s="64"/>
      <c r="O74" s="64"/>
      <c r="P74" s="64"/>
      <c r="Q74" s="64"/>
      <c r="R74" s="64"/>
      <c r="S74" s="64"/>
      <c r="T74" s="64"/>
    </row>
    <row r="75" spans="1:20" ht="15" customHeight="1" x14ac:dyDescent="0.25">
      <c r="A75" s="64"/>
      <c r="B75" s="64"/>
      <c r="C75" s="64"/>
      <c r="D75" s="64"/>
      <c r="E75" s="64"/>
      <c r="F75" s="64"/>
      <c r="G75" s="64"/>
      <c r="H75" s="64"/>
      <c r="I75" s="64"/>
      <c r="J75" s="64"/>
      <c r="K75" s="64"/>
      <c r="L75" s="64"/>
      <c r="M75" s="64"/>
      <c r="N75" s="64"/>
      <c r="O75" s="64"/>
      <c r="P75" s="64"/>
      <c r="Q75" s="64"/>
      <c r="R75" s="64"/>
      <c r="S75" s="64"/>
      <c r="T75" s="64"/>
    </row>
    <row r="76" spans="1:20" ht="15" customHeight="1" x14ac:dyDescent="0.25">
      <c r="A76" s="64"/>
      <c r="B76" s="64"/>
      <c r="C76" s="64"/>
      <c r="D76" s="64"/>
      <c r="E76" s="64"/>
      <c r="F76" s="64"/>
      <c r="G76" s="64"/>
      <c r="H76" s="64"/>
      <c r="I76" s="64"/>
      <c r="J76" s="64"/>
      <c r="K76" s="64"/>
      <c r="L76" s="64"/>
      <c r="M76" s="64"/>
      <c r="N76" s="64"/>
      <c r="O76" s="64"/>
      <c r="P76" s="64"/>
      <c r="Q76" s="64"/>
      <c r="R76" s="64"/>
      <c r="S76" s="64"/>
      <c r="T76" s="64"/>
    </row>
    <row r="77" spans="1:20" ht="15" customHeight="1" x14ac:dyDescent="0.25">
      <c r="A77" s="64"/>
      <c r="B77" s="64"/>
      <c r="C77" s="64"/>
      <c r="D77" s="64"/>
      <c r="E77" s="64"/>
      <c r="F77" s="64"/>
      <c r="G77" s="64"/>
      <c r="H77" s="64"/>
      <c r="I77" s="64"/>
      <c r="J77" s="64"/>
      <c r="K77" s="64"/>
      <c r="L77" s="64"/>
      <c r="M77" s="64"/>
      <c r="N77" s="64"/>
      <c r="O77" s="64"/>
      <c r="P77" s="64"/>
      <c r="Q77" s="64"/>
      <c r="R77" s="64"/>
      <c r="S77" s="64"/>
      <c r="T77" s="64"/>
    </row>
    <row r="78" spans="1:20" ht="15" customHeight="1" x14ac:dyDescent="0.25">
      <c r="A78" s="64"/>
      <c r="B78" s="64"/>
      <c r="C78" s="64"/>
      <c r="D78" s="64"/>
      <c r="E78" s="64"/>
      <c r="F78" s="64"/>
      <c r="G78" s="64"/>
      <c r="H78" s="64"/>
      <c r="I78" s="64"/>
      <c r="J78" s="64"/>
      <c r="K78" s="64"/>
      <c r="L78" s="64"/>
      <c r="M78" s="64"/>
      <c r="N78" s="64"/>
      <c r="O78" s="64"/>
      <c r="P78" s="64"/>
      <c r="Q78" s="64"/>
      <c r="R78" s="64"/>
      <c r="S78" s="64"/>
      <c r="T78" s="64"/>
    </row>
    <row r="79" spans="1:20" ht="15" customHeight="1" x14ac:dyDescent="0.25">
      <c r="A79" s="64"/>
      <c r="B79" s="64"/>
      <c r="C79" s="64"/>
      <c r="D79" s="64"/>
      <c r="E79" s="64"/>
      <c r="F79" s="64"/>
      <c r="G79" s="64"/>
      <c r="H79" s="64"/>
      <c r="I79" s="64"/>
      <c r="J79" s="64"/>
      <c r="K79" s="64"/>
      <c r="L79" s="64"/>
      <c r="M79" s="64"/>
      <c r="N79" s="64"/>
      <c r="O79" s="64"/>
      <c r="P79" s="64"/>
      <c r="Q79" s="64"/>
      <c r="R79" s="64"/>
      <c r="S79" s="64"/>
      <c r="T79" s="64"/>
    </row>
    <row r="80" spans="1:20" ht="15" customHeight="1" x14ac:dyDescent="0.25">
      <c r="A80" s="64"/>
      <c r="B80" s="64"/>
      <c r="C80" s="64"/>
      <c r="D80" s="64"/>
      <c r="E80" s="64"/>
      <c r="F80" s="64"/>
      <c r="G80" s="64"/>
      <c r="H80" s="64"/>
      <c r="I80" s="64"/>
      <c r="J80" s="64"/>
      <c r="K80" s="64"/>
      <c r="L80" s="64"/>
      <c r="M80" s="64"/>
      <c r="N80" s="64"/>
      <c r="O80" s="64"/>
      <c r="P80" s="64"/>
      <c r="Q80" s="64"/>
      <c r="R80" s="64"/>
      <c r="S80" s="64"/>
      <c r="T80" s="64"/>
    </row>
    <row r="81" spans="1:20" ht="15" customHeight="1" x14ac:dyDescent="0.25">
      <c r="A81" s="64"/>
      <c r="B81" s="64"/>
      <c r="C81" s="64"/>
      <c r="D81" s="64"/>
      <c r="E81" s="64"/>
      <c r="F81" s="64"/>
      <c r="G81" s="64"/>
      <c r="H81" s="64"/>
      <c r="I81" s="64"/>
      <c r="J81" s="64"/>
      <c r="K81" s="64"/>
      <c r="L81" s="64"/>
      <c r="M81" s="64"/>
      <c r="N81" s="64"/>
      <c r="O81" s="64"/>
      <c r="P81" s="64"/>
      <c r="Q81" s="64"/>
      <c r="R81" s="64"/>
      <c r="S81" s="64"/>
      <c r="T81" s="64"/>
    </row>
    <row r="82" spans="1:20" ht="15" customHeight="1" x14ac:dyDescent="0.25">
      <c r="A82" s="64"/>
      <c r="B82" s="64"/>
      <c r="C82" s="64"/>
      <c r="D82" s="64"/>
      <c r="E82" s="64"/>
      <c r="F82" s="64"/>
      <c r="G82" s="64"/>
      <c r="H82" s="64"/>
      <c r="I82" s="64"/>
      <c r="J82" s="64"/>
      <c r="K82" s="64"/>
      <c r="L82" s="64"/>
      <c r="M82" s="64"/>
      <c r="N82" s="64"/>
      <c r="O82" s="64"/>
      <c r="P82" s="64"/>
      <c r="Q82" s="64"/>
      <c r="R82" s="64"/>
      <c r="S82" s="64"/>
      <c r="T82" s="64"/>
    </row>
    <row r="83" spans="1:20" ht="15" customHeight="1" x14ac:dyDescent="0.25">
      <c r="A83" s="64"/>
      <c r="B83" s="64"/>
      <c r="C83" s="64"/>
      <c r="D83" s="64"/>
      <c r="E83" s="64"/>
      <c r="F83" s="64"/>
      <c r="G83" s="64"/>
      <c r="H83" s="64"/>
      <c r="I83" s="64"/>
      <c r="J83" s="64"/>
      <c r="K83" s="64"/>
      <c r="L83" s="64"/>
      <c r="M83" s="64"/>
      <c r="N83" s="64"/>
      <c r="O83" s="64"/>
      <c r="P83" s="64"/>
      <c r="Q83" s="64"/>
      <c r="R83" s="64"/>
      <c r="S83" s="64"/>
      <c r="T83" s="64"/>
    </row>
    <row r="84" spans="1:20" ht="15" customHeight="1" x14ac:dyDescent="0.25">
      <c r="A84" s="64"/>
      <c r="B84" s="64"/>
      <c r="C84" s="64"/>
      <c r="D84" s="64"/>
      <c r="E84" s="64"/>
      <c r="F84" s="64"/>
      <c r="G84" s="64"/>
      <c r="H84" s="64"/>
      <c r="I84" s="64"/>
      <c r="J84" s="64"/>
      <c r="K84" s="64"/>
      <c r="L84" s="64"/>
      <c r="M84" s="64"/>
      <c r="N84" s="64"/>
      <c r="O84" s="64"/>
      <c r="P84" s="64"/>
      <c r="Q84" s="64"/>
      <c r="R84" s="64"/>
      <c r="S84" s="64"/>
      <c r="T84" s="64"/>
    </row>
    <row r="85" spans="1:20" ht="15" customHeight="1" x14ac:dyDescent="0.25">
      <c r="A85" s="64"/>
      <c r="B85" s="64"/>
      <c r="C85" s="64"/>
      <c r="D85" s="64"/>
      <c r="E85" s="64"/>
      <c r="F85" s="64"/>
      <c r="G85" s="64"/>
      <c r="H85" s="64"/>
      <c r="I85" s="64"/>
      <c r="J85" s="64"/>
      <c r="K85" s="64"/>
      <c r="L85" s="64"/>
      <c r="M85" s="64"/>
      <c r="N85" s="64"/>
      <c r="O85" s="64"/>
      <c r="P85" s="64"/>
      <c r="Q85" s="64"/>
      <c r="R85" s="64"/>
      <c r="S85" s="64"/>
      <c r="T85" s="64"/>
    </row>
    <row r="86" spans="1:20" ht="15" customHeight="1" x14ac:dyDescent="0.25">
      <c r="A86" s="64"/>
      <c r="B86" s="64"/>
      <c r="C86" s="64"/>
      <c r="D86" s="64"/>
      <c r="E86" s="64"/>
      <c r="F86" s="64"/>
      <c r="G86" s="64"/>
      <c r="H86" s="64"/>
      <c r="I86" s="64"/>
      <c r="J86" s="64"/>
      <c r="K86" s="64"/>
      <c r="L86" s="64"/>
      <c r="M86" s="64"/>
      <c r="N86" s="64"/>
      <c r="O86" s="64"/>
      <c r="P86" s="64"/>
      <c r="Q86" s="64"/>
      <c r="R86" s="64"/>
      <c r="S86" s="64"/>
      <c r="T86" s="64"/>
    </row>
    <row r="87" spans="1:20" ht="15" customHeight="1" x14ac:dyDescent="0.25">
      <c r="A87" s="64"/>
      <c r="B87" s="64"/>
      <c r="C87" s="64"/>
      <c r="D87" s="64"/>
      <c r="E87" s="64"/>
      <c r="F87" s="64"/>
      <c r="G87" s="64"/>
      <c r="H87" s="64"/>
      <c r="I87" s="64"/>
      <c r="J87" s="64"/>
      <c r="K87" s="64"/>
      <c r="L87" s="64"/>
      <c r="M87" s="64"/>
      <c r="N87" s="64"/>
      <c r="O87" s="64"/>
      <c r="P87" s="64"/>
      <c r="Q87" s="64"/>
      <c r="R87" s="64"/>
      <c r="S87" s="64"/>
      <c r="T87" s="64"/>
    </row>
    <row r="88" spans="1:20" ht="15" customHeight="1" x14ac:dyDescent="0.25">
      <c r="A88" s="64"/>
      <c r="B88" s="64"/>
      <c r="C88" s="64"/>
      <c r="D88" s="64"/>
      <c r="E88" s="64"/>
      <c r="F88" s="64"/>
      <c r="G88" s="64"/>
      <c r="H88" s="64"/>
      <c r="I88" s="64"/>
      <c r="J88" s="64"/>
      <c r="K88" s="64"/>
      <c r="L88" s="64"/>
      <c r="M88" s="64"/>
      <c r="N88" s="64"/>
      <c r="O88" s="64"/>
      <c r="P88" s="64"/>
      <c r="Q88" s="64"/>
      <c r="R88" s="64"/>
      <c r="S88" s="64"/>
      <c r="T88" s="64"/>
    </row>
    <row r="89" spans="1:20" ht="15" customHeight="1" x14ac:dyDescent="0.25">
      <c r="A89" s="64"/>
      <c r="B89" s="64"/>
      <c r="C89" s="64"/>
      <c r="D89" s="64"/>
      <c r="E89" s="64"/>
      <c r="F89" s="64"/>
      <c r="G89" s="64"/>
      <c r="H89" s="64"/>
      <c r="I89" s="64"/>
      <c r="J89" s="64"/>
      <c r="K89" s="64"/>
      <c r="L89" s="64"/>
      <c r="M89" s="64"/>
      <c r="N89" s="64"/>
      <c r="O89" s="64"/>
      <c r="P89" s="64"/>
      <c r="Q89" s="64"/>
      <c r="R89" s="64"/>
      <c r="S89" s="64"/>
      <c r="T89" s="64"/>
    </row>
    <row r="90" spans="1:20" ht="15" customHeight="1" x14ac:dyDescent="0.25">
      <c r="A90" s="64"/>
      <c r="B90" s="64"/>
      <c r="C90" s="64"/>
      <c r="D90" s="64"/>
      <c r="E90" s="64"/>
      <c r="F90" s="64"/>
      <c r="G90" s="64"/>
      <c r="H90" s="64"/>
      <c r="I90" s="64"/>
      <c r="J90" s="64"/>
      <c r="K90" s="64"/>
      <c r="L90" s="64"/>
      <c r="M90" s="64"/>
      <c r="N90" s="64"/>
      <c r="O90" s="64"/>
      <c r="P90" s="64"/>
      <c r="Q90" s="64"/>
      <c r="R90" s="64"/>
      <c r="S90" s="64"/>
      <c r="T90" s="64"/>
    </row>
    <row r="91" spans="1:20" ht="15" customHeight="1" x14ac:dyDescent="0.25">
      <c r="A91" s="64"/>
      <c r="B91" s="64"/>
      <c r="C91" s="64"/>
      <c r="D91" s="64"/>
      <c r="E91" s="64"/>
      <c r="F91" s="64"/>
      <c r="G91" s="64"/>
      <c r="H91" s="64"/>
      <c r="I91" s="64"/>
      <c r="J91" s="64"/>
      <c r="K91" s="64"/>
      <c r="L91" s="64"/>
      <c r="M91" s="64"/>
      <c r="N91" s="64"/>
      <c r="O91" s="64"/>
      <c r="P91" s="64"/>
      <c r="Q91" s="64"/>
      <c r="R91" s="64"/>
      <c r="S91" s="64"/>
      <c r="T91" s="64"/>
    </row>
    <row r="92" spans="1:20" ht="15" customHeight="1" x14ac:dyDescent="0.25">
      <c r="A92" s="64"/>
      <c r="B92" s="64"/>
      <c r="C92" s="64"/>
      <c r="D92" s="64"/>
      <c r="E92" s="64"/>
      <c r="F92" s="64"/>
      <c r="G92" s="64"/>
      <c r="H92" s="64"/>
      <c r="I92" s="64"/>
      <c r="J92" s="64"/>
      <c r="K92" s="64"/>
      <c r="L92" s="64"/>
      <c r="M92" s="64"/>
      <c r="N92" s="64"/>
      <c r="O92" s="64"/>
      <c r="P92" s="64"/>
      <c r="Q92" s="64"/>
      <c r="R92" s="64"/>
      <c r="S92" s="64"/>
      <c r="T92" s="64"/>
    </row>
    <row r="93" spans="1:20" ht="15" customHeight="1" x14ac:dyDescent="0.25">
      <c r="A93" s="64"/>
      <c r="B93" s="64"/>
      <c r="C93" s="64"/>
      <c r="D93" s="64"/>
      <c r="E93" s="64"/>
      <c r="F93" s="64"/>
      <c r="G93" s="64"/>
      <c r="H93" s="64"/>
      <c r="I93" s="64"/>
      <c r="J93" s="64"/>
      <c r="K93" s="64"/>
      <c r="L93" s="64"/>
      <c r="M93" s="64"/>
      <c r="N93" s="64"/>
      <c r="O93" s="64"/>
      <c r="P93" s="64"/>
      <c r="Q93" s="64"/>
      <c r="R93" s="64"/>
      <c r="S93" s="64"/>
      <c r="T93" s="64"/>
    </row>
    <row r="94" spans="1:20" ht="15" customHeight="1" x14ac:dyDescent="0.25">
      <c r="A94" s="64"/>
      <c r="B94" s="64"/>
      <c r="C94" s="64"/>
      <c r="D94" s="64"/>
      <c r="E94" s="64"/>
      <c r="F94" s="64"/>
      <c r="G94" s="64"/>
      <c r="H94" s="64"/>
      <c r="I94" s="64"/>
      <c r="J94" s="64"/>
      <c r="K94" s="64"/>
      <c r="L94" s="64"/>
      <c r="M94" s="64"/>
      <c r="N94" s="64"/>
      <c r="O94" s="64"/>
      <c r="P94" s="64"/>
      <c r="Q94" s="64"/>
      <c r="R94" s="64"/>
      <c r="S94" s="64"/>
      <c r="T94" s="64"/>
    </row>
    <row r="95" spans="1:20" ht="15" customHeight="1" x14ac:dyDescent="0.25">
      <c r="A95" s="64"/>
      <c r="B95" s="64"/>
      <c r="C95" s="64"/>
      <c r="D95" s="64"/>
      <c r="E95" s="64"/>
      <c r="F95" s="64"/>
      <c r="G95" s="64"/>
      <c r="H95" s="64"/>
      <c r="I95" s="64"/>
      <c r="J95" s="64"/>
      <c r="K95" s="64"/>
      <c r="L95" s="64"/>
      <c r="M95" s="64"/>
      <c r="N95" s="64"/>
      <c r="O95" s="64"/>
      <c r="P95" s="64"/>
      <c r="Q95" s="64"/>
      <c r="R95" s="64"/>
      <c r="S95" s="64"/>
      <c r="T95" s="64"/>
    </row>
    <row r="96" spans="1:20" ht="15" customHeight="1" x14ac:dyDescent="0.25">
      <c r="A96" s="64"/>
      <c r="B96" s="64"/>
      <c r="C96" s="64"/>
      <c r="D96" s="64"/>
      <c r="E96" s="64"/>
      <c r="F96" s="64"/>
      <c r="G96" s="64"/>
      <c r="H96" s="64"/>
      <c r="I96" s="64"/>
      <c r="J96" s="64"/>
      <c r="K96" s="64"/>
      <c r="L96" s="64"/>
      <c r="M96" s="64"/>
      <c r="N96" s="64"/>
      <c r="O96" s="64"/>
      <c r="P96" s="64"/>
      <c r="Q96" s="64"/>
      <c r="R96" s="64"/>
      <c r="S96" s="64"/>
      <c r="T96" s="64"/>
    </row>
    <row r="97" spans="1:20" ht="15" customHeight="1" x14ac:dyDescent="0.25">
      <c r="A97" s="64"/>
      <c r="B97" s="64"/>
      <c r="C97" s="64"/>
      <c r="D97" s="64"/>
      <c r="E97" s="64"/>
      <c r="F97" s="64"/>
      <c r="G97" s="64"/>
      <c r="H97" s="64"/>
      <c r="I97" s="64"/>
      <c r="J97" s="64"/>
      <c r="K97" s="64"/>
      <c r="L97" s="64"/>
      <c r="M97" s="64"/>
      <c r="N97" s="64"/>
      <c r="O97" s="64"/>
      <c r="P97" s="64"/>
      <c r="Q97" s="64"/>
      <c r="R97" s="64"/>
      <c r="S97" s="64"/>
      <c r="T97" s="64"/>
    </row>
    <row r="98" spans="1:20" ht="15" customHeight="1" x14ac:dyDescent="0.25">
      <c r="A98" s="64"/>
      <c r="B98" s="64"/>
      <c r="C98" s="64"/>
      <c r="D98" s="64"/>
      <c r="E98" s="64"/>
      <c r="F98" s="64"/>
      <c r="G98" s="64"/>
      <c r="H98" s="64"/>
      <c r="I98" s="64"/>
      <c r="J98" s="64"/>
      <c r="K98" s="64"/>
      <c r="L98" s="64"/>
      <c r="M98" s="64"/>
      <c r="N98" s="64"/>
      <c r="O98" s="64"/>
      <c r="P98" s="64"/>
      <c r="Q98" s="64"/>
      <c r="R98" s="64"/>
      <c r="S98" s="64"/>
      <c r="T98" s="64"/>
    </row>
    <row r="99" spans="1:20" ht="15" customHeight="1" x14ac:dyDescent="0.25">
      <c r="A99" s="64"/>
      <c r="B99" s="64"/>
      <c r="C99" s="64"/>
      <c r="D99" s="64"/>
      <c r="E99" s="64"/>
      <c r="F99" s="64"/>
      <c r="G99" s="64"/>
      <c r="H99" s="64"/>
      <c r="I99" s="64"/>
      <c r="J99" s="64"/>
      <c r="K99" s="64"/>
      <c r="L99" s="64"/>
      <c r="M99" s="64"/>
      <c r="N99" s="64"/>
      <c r="O99" s="64"/>
      <c r="P99" s="64"/>
      <c r="Q99" s="64"/>
      <c r="R99" s="64"/>
      <c r="S99" s="64"/>
      <c r="T99" s="64"/>
    </row>
    <row r="100" spans="1:20" ht="15" customHeight="1" x14ac:dyDescent="0.25">
      <c r="A100" s="64"/>
      <c r="B100" s="64"/>
      <c r="C100" s="64"/>
      <c r="D100" s="64"/>
      <c r="E100" s="64"/>
      <c r="F100" s="64"/>
      <c r="G100" s="64"/>
      <c r="H100" s="64"/>
      <c r="I100" s="64"/>
      <c r="J100" s="64"/>
      <c r="K100" s="64"/>
      <c r="L100" s="64"/>
      <c r="M100" s="64"/>
      <c r="N100" s="64"/>
      <c r="O100" s="64"/>
      <c r="P100" s="64"/>
      <c r="Q100" s="64"/>
      <c r="R100" s="64"/>
      <c r="S100" s="64"/>
      <c r="T100" s="64"/>
    </row>
    <row r="101" spans="1:20" ht="15" customHeight="1" x14ac:dyDescent="0.25">
      <c r="A101" s="64"/>
      <c r="B101" s="64"/>
      <c r="C101" s="64"/>
      <c r="D101" s="64"/>
      <c r="E101" s="64"/>
      <c r="F101" s="64"/>
      <c r="G101" s="64"/>
      <c r="H101" s="64"/>
      <c r="I101" s="64"/>
      <c r="J101" s="64"/>
      <c r="K101" s="64"/>
      <c r="L101" s="64"/>
      <c r="M101" s="64"/>
      <c r="N101" s="64"/>
      <c r="O101" s="64"/>
      <c r="P101" s="64"/>
      <c r="Q101" s="64"/>
      <c r="R101" s="64"/>
      <c r="S101" s="64"/>
      <c r="T101" s="64"/>
    </row>
    <row r="102" spans="1:20" ht="15" customHeight="1" x14ac:dyDescent="0.25">
      <c r="A102" s="64"/>
      <c r="B102" s="64"/>
      <c r="C102" s="64"/>
      <c r="D102" s="64"/>
      <c r="E102" s="64"/>
      <c r="F102" s="64"/>
      <c r="G102" s="64"/>
      <c r="H102" s="64"/>
      <c r="I102" s="64"/>
      <c r="J102" s="64"/>
      <c r="K102" s="64"/>
      <c r="L102" s="64"/>
      <c r="M102" s="64"/>
      <c r="N102" s="64"/>
      <c r="O102" s="64"/>
      <c r="P102" s="64"/>
      <c r="Q102" s="64"/>
      <c r="R102" s="64"/>
      <c r="S102" s="64"/>
      <c r="T102" s="64"/>
    </row>
    <row r="103" spans="1:20" ht="15" customHeight="1" x14ac:dyDescent="0.25">
      <c r="A103" s="64"/>
      <c r="B103" s="64"/>
      <c r="C103" s="64"/>
      <c r="D103" s="64"/>
      <c r="E103" s="64"/>
      <c r="F103" s="64"/>
      <c r="G103" s="64"/>
      <c r="H103" s="64"/>
      <c r="I103" s="64"/>
      <c r="J103" s="64"/>
      <c r="K103" s="64"/>
      <c r="L103" s="64"/>
      <c r="M103" s="64"/>
      <c r="N103" s="64"/>
      <c r="O103" s="64"/>
      <c r="P103" s="64"/>
      <c r="Q103" s="64"/>
      <c r="R103" s="64"/>
      <c r="S103" s="64"/>
      <c r="T103" s="64"/>
    </row>
    <row r="104" spans="1:20" ht="15" customHeight="1" x14ac:dyDescent="0.25">
      <c r="A104" s="64"/>
      <c r="B104" s="64"/>
      <c r="C104" s="64"/>
      <c r="D104" s="64"/>
      <c r="E104" s="64"/>
      <c r="F104" s="64"/>
      <c r="G104" s="64"/>
      <c r="H104" s="64"/>
      <c r="I104" s="64"/>
      <c r="J104" s="64"/>
      <c r="K104" s="64"/>
      <c r="L104" s="64"/>
      <c r="M104" s="64"/>
      <c r="N104" s="64"/>
      <c r="O104" s="64"/>
      <c r="P104" s="64"/>
      <c r="Q104" s="64"/>
      <c r="R104" s="64"/>
      <c r="S104" s="64"/>
      <c r="T104" s="64"/>
    </row>
    <row r="105" spans="1:20" ht="15" customHeight="1" x14ac:dyDescent="0.25"/>
    <row r="106" spans="1:20" ht="15" customHeight="1" x14ac:dyDescent="0.25"/>
    <row r="107" spans="1:20" ht="15" customHeight="1" x14ac:dyDescent="0.25"/>
    <row r="108" spans="1:20" ht="15" customHeight="1" x14ac:dyDescent="0.25"/>
    <row r="109" spans="1:20" ht="15" customHeight="1" x14ac:dyDescent="0.25"/>
    <row r="110" spans="1:20" ht="15" customHeight="1" x14ac:dyDescent="0.25"/>
    <row r="111" spans="1:20" ht="15" customHeight="1" x14ac:dyDescent="0.25"/>
    <row r="112" spans="1:20"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 ref="M20:T21"/>
    <mergeCell ref="M22:T23"/>
    <mergeCell ref="M13:P14"/>
    <mergeCell ref="M15:P16"/>
    <mergeCell ref="M17:P17"/>
    <mergeCell ref="M18:P18"/>
    <mergeCell ref="L19:T19"/>
    <mergeCell ref="M24:T24"/>
    <mergeCell ref="M25:T26"/>
    <mergeCell ref="M27:T28"/>
    <mergeCell ref="C29:I29"/>
    <mergeCell ref="C37:I40"/>
    <mergeCell ref="C34:I35"/>
    <mergeCell ref="C25:I28"/>
    <mergeCell ref="C30:I33"/>
    <mergeCell ref="C22:I24"/>
    <mergeCell ref="C15:I15"/>
    <mergeCell ref="L4:T4"/>
    <mergeCell ref="L8:T10"/>
    <mergeCell ref="C16:I18"/>
    <mergeCell ref="B16:B18"/>
    <mergeCell ref="M12:P12"/>
    <mergeCell ref="M11:P11"/>
    <mergeCell ref="Q15:Q16"/>
    <mergeCell ref="Q13:Q14"/>
  </mergeCells>
  <pageMargins left="0.7" right="0.7" top="0.75" bottom="0.75" header="0.3" footer="0.3"/>
  <pageSetup scale="59" orientation="portrait"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91"/>
  <sheetViews>
    <sheetView view="pageBreakPreview" topLeftCell="A7" zoomScale="60" zoomScaleNormal="70" workbookViewId="0">
      <selection activeCell="T25" sqref="T25"/>
    </sheetView>
  </sheetViews>
  <sheetFormatPr baseColWidth="10" defaultColWidth="10.85546875" defaultRowHeight="18.75" x14ac:dyDescent="0.3"/>
  <cols>
    <col min="1" max="1" width="4.28515625" style="46" customWidth="1"/>
    <col min="2" max="2" width="13" style="50" bestFit="1" customWidth="1"/>
    <col min="3" max="3" width="39.28515625" style="46" customWidth="1"/>
    <col min="4" max="4" width="30.42578125" style="46" customWidth="1"/>
    <col min="5" max="5" width="23.85546875" style="46" customWidth="1"/>
    <col min="6" max="6" width="20.42578125" style="46" customWidth="1"/>
    <col min="7" max="7" width="37.42578125" style="127" customWidth="1"/>
    <col min="8" max="8" width="21.140625" style="46" customWidth="1"/>
    <col min="9" max="9" width="32" style="46" hidden="1" customWidth="1"/>
    <col min="10" max="11" width="30" style="46" hidden="1" customWidth="1"/>
    <col min="12" max="12" width="22.28515625" style="46" hidden="1" customWidth="1"/>
    <col min="13" max="13" width="28.28515625" style="46" hidden="1" customWidth="1"/>
    <col min="14" max="14" width="21.7109375" style="46" hidden="1" customWidth="1"/>
    <col min="15" max="15" width="19.140625" style="46" customWidth="1"/>
    <col min="16" max="16" width="18" style="47" customWidth="1"/>
    <col min="17" max="17" width="22" style="46" customWidth="1"/>
    <col min="18" max="18" width="21.140625" style="46" customWidth="1"/>
    <col min="19" max="19" width="19.42578125" style="46" customWidth="1"/>
    <col min="20" max="16384" width="10.85546875" style="46"/>
  </cols>
  <sheetData>
    <row r="1" spans="1:31" ht="36.75" customHeight="1" thickBot="1" x14ac:dyDescent="0.3">
      <c r="A1" s="96"/>
      <c r="B1" s="76"/>
      <c r="C1" s="166"/>
      <c r="D1" s="166"/>
      <c r="E1" s="166"/>
      <c r="F1" s="378"/>
      <c r="G1" s="167"/>
      <c r="H1" s="376"/>
      <c r="I1" s="166"/>
      <c r="J1" s="166"/>
      <c r="K1" s="166"/>
      <c r="L1" s="166"/>
      <c r="M1" s="166"/>
      <c r="N1" s="166"/>
      <c r="O1" s="166"/>
      <c r="P1" s="168"/>
      <c r="Q1" s="166"/>
      <c r="R1" s="166"/>
      <c r="S1" s="96"/>
      <c r="T1" s="96"/>
      <c r="U1" s="96"/>
      <c r="V1" s="170"/>
      <c r="W1" s="170"/>
      <c r="X1" s="170"/>
      <c r="Y1" s="170"/>
      <c r="Z1" s="170"/>
      <c r="AA1" s="170"/>
      <c r="AB1" s="170"/>
      <c r="AC1" s="170"/>
      <c r="AD1" s="170"/>
      <c r="AE1" s="170"/>
    </row>
    <row r="2" spans="1:31" ht="7.5" hidden="1" customHeight="1" x14ac:dyDescent="0.25">
      <c r="A2" s="96"/>
      <c r="B2" s="76"/>
      <c r="C2" s="166"/>
      <c r="D2" s="166"/>
      <c r="E2" s="166"/>
      <c r="F2" s="379"/>
      <c r="G2" s="169"/>
      <c r="H2" s="376"/>
      <c r="I2" s="166"/>
      <c r="J2" s="166"/>
      <c r="K2" s="166"/>
      <c r="L2" s="166"/>
      <c r="M2" s="166"/>
      <c r="N2" s="166"/>
      <c r="O2" s="166"/>
      <c r="P2" s="168"/>
      <c r="Q2" s="166"/>
      <c r="R2" s="166"/>
      <c r="S2" s="96"/>
      <c r="T2" s="96"/>
      <c r="U2" s="96"/>
      <c r="V2" s="170"/>
      <c r="W2" s="170"/>
      <c r="X2" s="170"/>
      <c r="Y2" s="170"/>
      <c r="Z2" s="170"/>
      <c r="AA2" s="170"/>
      <c r="AB2" s="170"/>
      <c r="AC2" s="170"/>
      <c r="AD2" s="170"/>
      <c r="AE2" s="170"/>
    </row>
    <row r="3" spans="1:31" ht="27" hidden="1" thickBot="1" x14ac:dyDescent="0.3">
      <c r="A3" s="96"/>
      <c r="B3" s="97"/>
      <c r="C3" s="98"/>
      <c r="D3" s="98"/>
      <c r="E3" s="98"/>
      <c r="F3" s="98"/>
      <c r="G3" s="125"/>
      <c r="H3" s="98"/>
      <c r="I3" s="98"/>
      <c r="J3" s="98"/>
      <c r="K3" s="98"/>
      <c r="L3" s="98"/>
      <c r="M3" s="98"/>
      <c r="N3" s="98"/>
      <c r="O3" s="98"/>
      <c r="P3" s="99"/>
      <c r="Q3" s="98"/>
      <c r="R3" s="98"/>
      <c r="S3" s="96"/>
      <c r="T3" s="96"/>
      <c r="U3" s="96"/>
      <c r="V3" s="170"/>
      <c r="W3" s="170"/>
      <c r="X3" s="170"/>
      <c r="Y3" s="170"/>
      <c r="Z3" s="170"/>
      <c r="AA3" s="170"/>
      <c r="AB3" s="170"/>
      <c r="AC3" s="170"/>
      <c r="AD3" s="170"/>
      <c r="AE3" s="170"/>
    </row>
    <row r="4" spans="1:31" s="50" customFormat="1" ht="102.95" customHeight="1" thickBot="1" x14ac:dyDescent="0.35">
      <c r="A4" s="130"/>
      <c r="B4" s="384" t="s">
        <v>324</v>
      </c>
      <c r="C4" s="385"/>
      <c r="D4" s="385"/>
      <c r="E4" s="385"/>
      <c r="F4" s="385"/>
      <c r="G4" s="385"/>
      <c r="H4" s="385"/>
      <c r="I4" s="385"/>
      <c r="J4" s="385"/>
      <c r="K4" s="385"/>
      <c r="L4" s="385"/>
      <c r="M4" s="385"/>
      <c r="N4" s="385"/>
      <c r="O4" s="385"/>
      <c r="P4" s="385"/>
      <c r="Q4" s="385"/>
      <c r="R4" s="386"/>
      <c r="S4" s="130"/>
      <c r="T4" s="130"/>
      <c r="U4" s="130"/>
      <c r="V4" s="171"/>
      <c r="W4" s="171"/>
      <c r="X4" s="171"/>
      <c r="Y4" s="171"/>
      <c r="Z4" s="171"/>
      <c r="AA4" s="171"/>
      <c r="AB4" s="171"/>
      <c r="AC4" s="171"/>
      <c r="AD4" s="171"/>
      <c r="AE4" s="171"/>
    </row>
    <row r="5" spans="1:31" s="50" customFormat="1" ht="47.1" customHeight="1" thickBot="1" x14ac:dyDescent="0.35">
      <c r="A5" s="130"/>
      <c r="B5" s="367" t="s">
        <v>291</v>
      </c>
      <c r="C5" s="368"/>
      <c r="D5" s="368"/>
      <c r="E5" s="368"/>
      <c r="F5" s="368"/>
      <c r="G5" s="368"/>
      <c r="H5" s="368"/>
      <c r="I5" s="368"/>
      <c r="J5" s="368"/>
      <c r="K5" s="368"/>
      <c r="L5" s="368"/>
      <c r="M5" s="368"/>
      <c r="N5" s="369"/>
      <c r="O5" s="380" t="s">
        <v>227</v>
      </c>
      <c r="P5" s="381"/>
      <c r="Q5" s="381"/>
      <c r="R5" s="382"/>
      <c r="S5" s="130"/>
      <c r="T5" s="130"/>
      <c r="U5" s="130"/>
      <c r="V5" s="171"/>
      <c r="W5" s="171"/>
      <c r="X5" s="171"/>
      <c r="Y5" s="171"/>
      <c r="Z5" s="171"/>
      <c r="AA5" s="171"/>
      <c r="AB5" s="171"/>
      <c r="AC5" s="171"/>
      <c r="AD5" s="171"/>
      <c r="AE5" s="171"/>
    </row>
    <row r="6" spans="1:31" s="131" customFormat="1" ht="56.25" customHeight="1" thickBot="1" x14ac:dyDescent="0.35">
      <c r="A6" s="130"/>
      <c r="B6" s="387" t="s">
        <v>17</v>
      </c>
      <c r="C6" s="388" t="s">
        <v>229</v>
      </c>
      <c r="D6" s="377" t="s">
        <v>102</v>
      </c>
      <c r="E6" s="377" t="s">
        <v>103</v>
      </c>
      <c r="F6" s="377" t="s">
        <v>104</v>
      </c>
      <c r="G6" s="377" t="s">
        <v>74</v>
      </c>
      <c r="H6" s="370" t="s">
        <v>105</v>
      </c>
      <c r="I6" s="371"/>
      <c r="J6" s="300" t="s">
        <v>106</v>
      </c>
      <c r="K6" s="301"/>
      <c r="L6" s="301"/>
      <c r="M6" s="301"/>
      <c r="N6" s="302"/>
      <c r="O6" s="377" t="s">
        <v>228</v>
      </c>
      <c r="P6" s="383" t="s">
        <v>107</v>
      </c>
      <c r="Q6" s="377" t="s">
        <v>100</v>
      </c>
      <c r="R6" s="377"/>
      <c r="S6" s="130"/>
      <c r="T6" s="130"/>
      <c r="U6" s="130"/>
      <c r="V6" s="172"/>
      <c r="W6" s="172"/>
      <c r="X6" s="172"/>
      <c r="Y6" s="172"/>
      <c r="Z6" s="172"/>
      <c r="AA6" s="172"/>
      <c r="AB6" s="172"/>
      <c r="AC6" s="172"/>
      <c r="AD6" s="172"/>
      <c r="AE6" s="172"/>
    </row>
    <row r="7" spans="1:31" s="132" customFormat="1" ht="39" customHeight="1" thickBot="1" x14ac:dyDescent="0.35">
      <c r="A7" s="130"/>
      <c r="B7" s="387"/>
      <c r="C7" s="389"/>
      <c r="D7" s="377"/>
      <c r="E7" s="377"/>
      <c r="F7" s="377"/>
      <c r="G7" s="377"/>
      <c r="H7" s="372"/>
      <c r="I7" s="373"/>
      <c r="J7" s="182" t="s">
        <v>108</v>
      </c>
      <c r="K7" s="182" t="s">
        <v>109</v>
      </c>
      <c r="L7" s="182" t="s">
        <v>110</v>
      </c>
      <c r="M7" s="182" t="s">
        <v>111</v>
      </c>
      <c r="N7" s="182" t="s">
        <v>112</v>
      </c>
      <c r="O7" s="377"/>
      <c r="P7" s="383"/>
      <c r="Q7" s="183" t="s">
        <v>113</v>
      </c>
      <c r="R7" s="183" t="s">
        <v>114</v>
      </c>
      <c r="S7" s="130"/>
      <c r="T7" s="130"/>
      <c r="U7" s="130"/>
      <c r="V7" s="173"/>
      <c r="W7" s="173"/>
      <c r="X7" s="173"/>
      <c r="Y7" s="173"/>
      <c r="Z7" s="173"/>
      <c r="AA7" s="173"/>
      <c r="AB7" s="173"/>
      <c r="AC7" s="173"/>
      <c r="AD7" s="173"/>
      <c r="AE7" s="173"/>
    </row>
    <row r="8" spans="1:31" s="129" customFormat="1" ht="48" customHeight="1" x14ac:dyDescent="0.25">
      <c r="A8" s="128"/>
      <c r="B8" s="340">
        <v>1</v>
      </c>
      <c r="C8" s="341" t="s">
        <v>295</v>
      </c>
      <c r="D8" s="341" t="s">
        <v>297</v>
      </c>
      <c r="E8" s="342" t="s">
        <v>292</v>
      </c>
      <c r="F8" s="343" t="s">
        <v>327</v>
      </c>
      <c r="G8" s="186" t="s">
        <v>293</v>
      </c>
      <c r="H8" s="303">
        <v>0.2</v>
      </c>
      <c r="I8" s="346"/>
      <c r="J8" s="303">
        <v>0.1</v>
      </c>
      <c r="K8" s="344">
        <v>0</v>
      </c>
      <c r="L8" s="345"/>
      <c r="M8" s="346">
        <v>0.1</v>
      </c>
      <c r="N8" s="348">
        <v>0</v>
      </c>
      <c r="O8" s="390">
        <v>0.35</v>
      </c>
      <c r="P8" s="313">
        <f>H8*O8/H8</f>
        <v>0.34999999999999992</v>
      </c>
      <c r="Q8" s="321" t="s">
        <v>296</v>
      </c>
      <c r="R8" s="322" t="s">
        <v>290</v>
      </c>
      <c r="S8" s="128"/>
      <c r="T8" s="128"/>
      <c r="U8" s="128"/>
      <c r="V8" s="174"/>
      <c r="W8" s="174"/>
      <c r="X8" s="174"/>
      <c r="Y8" s="174"/>
      <c r="Z8" s="174"/>
      <c r="AA8" s="174"/>
      <c r="AB8" s="174"/>
      <c r="AC8" s="174"/>
      <c r="AD8" s="174"/>
      <c r="AE8" s="174"/>
    </row>
    <row r="9" spans="1:31" s="129" customFormat="1" ht="55.5" customHeight="1" x14ac:dyDescent="0.25">
      <c r="A9" s="128"/>
      <c r="B9" s="330"/>
      <c r="C9" s="333"/>
      <c r="D9" s="333"/>
      <c r="E9" s="336"/>
      <c r="F9" s="305"/>
      <c r="G9" s="146" t="s">
        <v>294</v>
      </c>
      <c r="H9" s="305"/>
      <c r="I9" s="347"/>
      <c r="J9" s="304"/>
      <c r="K9" s="326"/>
      <c r="L9" s="305"/>
      <c r="M9" s="347"/>
      <c r="N9" s="324"/>
      <c r="O9" s="318"/>
      <c r="P9" s="314"/>
      <c r="Q9" s="307"/>
      <c r="R9" s="309"/>
      <c r="S9" s="128"/>
      <c r="T9" s="128"/>
      <c r="U9" s="128"/>
      <c r="V9" s="174"/>
      <c r="W9" s="174"/>
      <c r="X9" s="174"/>
      <c r="Y9" s="174"/>
      <c r="Z9" s="174"/>
      <c r="AA9" s="174"/>
      <c r="AB9" s="174"/>
      <c r="AC9" s="174"/>
      <c r="AD9" s="174"/>
      <c r="AE9" s="174"/>
    </row>
    <row r="10" spans="1:31" s="129" customFormat="1" ht="61.5" customHeight="1" thickBot="1" x14ac:dyDescent="0.3">
      <c r="A10" s="128"/>
      <c r="B10" s="330"/>
      <c r="C10" s="333"/>
      <c r="D10" s="333"/>
      <c r="E10" s="336"/>
      <c r="F10" s="305"/>
      <c r="G10" s="146" t="s">
        <v>325</v>
      </c>
      <c r="H10" s="305"/>
      <c r="I10" s="151"/>
      <c r="J10" s="304"/>
      <c r="K10" s="326"/>
      <c r="L10" s="305"/>
      <c r="M10" s="347"/>
      <c r="N10" s="324"/>
      <c r="O10" s="318"/>
      <c r="P10" s="314"/>
      <c r="Q10" s="307"/>
      <c r="R10" s="309"/>
      <c r="S10" s="128"/>
      <c r="T10" s="128"/>
      <c r="U10" s="128"/>
      <c r="V10" s="174"/>
      <c r="W10" s="174"/>
      <c r="X10" s="174"/>
      <c r="Y10" s="174"/>
      <c r="Z10" s="174"/>
      <c r="AA10" s="174"/>
      <c r="AB10" s="174"/>
      <c r="AC10" s="174"/>
      <c r="AD10" s="174"/>
      <c r="AE10" s="174"/>
    </row>
    <row r="11" spans="1:31" s="129" customFormat="1" ht="65.099999999999994" customHeight="1" x14ac:dyDescent="0.25">
      <c r="A11" s="128"/>
      <c r="B11" s="329">
        <v>2</v>
      </c>
      <c r="C11" s="332" t="s">
        <v>295</v>
      </c>
      <c r="D11" s="332" t="s">
        <v>298</v>
      </c>
      <c r="E11" s="335" t="s">
        <v>299</v>
      </c>
      <c r="F11" s="338" t="s">
        <v>328</v>
      </c>
      <c r="G11" s="187" t="s">
        <v>300</v>
      </c>
      <c r="H11" s="327">
        <v>0.2</v>
      </c>
      <c r="I11" s="151"/>
      <c r="J11" s="304">
        <v>0.1</v>
      </c>
      <c r="K11" s="325">
        <v>0</v>
      </c>
      <c r="L11" s="328"/>
      <c r="M11" s="327">
        <v>0.1</v>
      </c>
      <c r="N11" s="324">
        <v>0</v>
      </c>
      <c r="O11" s="312">
        <v>0.35</v>
      </c>
      <c r="P11" s="313">
        <f t="shared" ref="P11" si="0">H11*O11/H11</f>
        <v>0.34999999999999992</v>
      </c>
      <c r="Q11" s="306" t="s">
        <v>303</v>
      </c>
      <c r="R11" s="323" t="s">
        <v>290</v>
      </c>
      <c r="S11" s="128"/>
      <c r="T11" s="128"/>
      <c r="U11" s="128"/>
      <c r="V11" s="174"/>
      <c r="W11" s="174"/>
      <c r="X11" s="174"/>
      <c r="Y11" s="174"/>
      <c r="Z11" s="174"/>
      <c r="AA11" s="174"/>
      <c r="AB11" s="174"/>
      <c r="AC11" s="174"/>
      <c r="AD11" s="174"/>
      <c r="AE11" s="174"/>
    </row>
    <row r="12" spans="1:31" s="129" customFormat="1" ht="39" customHeight="1" x14ac:dyDescent="0.25">
      <c r="A12" s="128"/>
      <c r="B12" s="330"/>
      <c r="C12" s="333"/>
      <c r="D12" s="333"/>
      <c r="E12" s="336"/>
      <c r="F12" s="305"/>
      <c r="G12" s="332" t="s">
        <v>301</v>
      </c>
      <c r="H12" s="327"/>
      <c r="I12" s="151"/>
      <c r="J12" s="305"/>
      <c r="K12" s="326"/>
      <c r="L12" s="328"/>
      <c r="M12" s="327"/>
      <c r="N12" s="324"/>
      <c r="O12" s="312"/>
      <c r="P12" s="314"/>
      <c r="Q12" s="307"/>
      <c r="R12" s="309"/>
      <c r="S12" s="128"/>
      <c r="T12" s="128"/>
      <c r="U12" s="128"/>
      <c r="V12" s="174"/>
      <c r="W12" s="174"/>
      <c r="X12" s="174"/>
      <c r="Y12" s="174"/>
      <c r="Z12" s="174"/>
      <c r="AA12" s="174"/>
      <c r="AB12" s="174"/>
      <c r="AC12" s="174"/>
      <c r="AD12" s="174"/>
      <c r="AE12" s="174"/>
    </row>
    <row r="13" spans="1:31" s="129" customFormat="1" ht="18.95" customHeight="1" x14ac:dyDescent="0.25">
      <c r="A13" s="128"/>
      <c r="B13" s="330"/>
      <c r="C13" s="333"/>
      <c r="D13" s="333"/>
      <c r="E13" s="336"/>
      <c r="F13" s="305"/>
      <c r="G13" s="334"/>
      <c r="H13" s="327"/>
      <c r="I13" s="347"/>
      <c r="J13" s="305"/>
      <c r="K13" s="326"/>
      <c r="L13" s="328"/>
      <c r="M13" s="327"/>
      <c r="N13" s="324"/>
      <c r="O13" s="312"/>
      <c r="P13" s="314"/>
      <c r="Q13" s="307"/>
      <c r="R13" s="309"/>
      <c r="S13" s="128"/>
      <c r="T13" s="128"/>
      <c r="U13" s="128"/>
      <c r="V13" s="174"/>
      <c r="W13" s="174"/>
      <c r="X13" s="174"/>
      <c r="Y13" s="174"/>
      <c r="Z13" s="174"/>
      <c r="AA13" s="174"/>
      <c r="AB13" s="174"/>
      <c r="AC13" s="174"/>
      <c r="AD13" s="174"/>
      <c r="AE13" s="174"/>
    </row>
    <row r="14" spans="1:31" s="129" customFormat="1" ht="35.25" customHeight="1" thickBot="1" x14ac:dyDescent="0.3">
      <c r="A14" s="128"/>
      <c r="B14" s="330"/>
      <c r="C14" s="333"/>
      <c r="D14" s="333"/>
      <c r="E14" s="337"/>
      <c r="F14" s="305"/>
      <c r="G14" s="146" t="s">
        <v>302</v>
      </c>
      <c r="H14" s="327"/>
      <c r="I14" s="347"/>
      <c r="J14" s="305"/>
      <c r="K14" s="326"/>
      <c r="L14" s="328"/>
      <c r="M14" s="327"/>
      <c r="N14" s="324"/>
      <c r="O14" s="312"/>
      <c r="P14" s="314"/>
      <c r="Q14" s="308"/>
      <c r="R14" s="309"/>
      <c r="S14" s="128"/>
      <c r="T14" s="128"/>
      <c r="U14" s="128"/>
      <c r="V14" s="174"/>
      <c r="W14" s="174"/>
      <c r="X14" s="174"/>
      <c r="Y14" s="174"/>
      <c r="Z14" s="174"/>
      <c r="AA14" s="174"/>
      <c r="AB14" s="174"/>
      <c r="AC14" s="174"/>
      <c r="AD14" s="174"/>
      <c r="AE14" s="174"/>
    </row>
    <row r="15" spans="1:31" s="129" customFormat="1" ht="30.95" customHeight="1" x14ac:dyDescent="0.25">
      <c r="A15" s="128"/>
      <c r="B15" s="329">
        <v>3</v>
      </c>
      <c r="C15" s="332" t="s">
        <v>295</v>
      </c>
      <c r="D15" s="332" t="s">
        <v>304</v>
      </c>
      <c r="E15" s="305" t="s">
        <v>305</v>
      </c>
      <c r="F15" s="338" t="s">
        <v>328</v>
      </c>
      <c r="G15" s="332" t="s">
        <v>306</v>
      </c>
      <c r="H15" s="327">
        <v>0.2</v>
      </c>
      <c r="I15" s="151"/>
      <c r="J15" s="304">
        <v>0.1</v>
      </c>
      <c r="K15" s="325">
        <v>0</v>
      </c>
      <c r="L15" s="328"/>
      <c r="M15" s="327">
        <v>0.1</v>
      </c>
      <c r="N15" s="324">
        <v>0</v>
      </c>
      <c r="O15" s="315">
        <v>0.35</v>
      </c>
      <c r="P15" s="313">
        <f t="shared" ref="P15" si="1">H15*O15/H15</f>
        <v>0.34999999999999992</v>
      </c>
      <c r="Q15" s="306" t="s">
        <v>320</v>
      </c>
      <c r="R15" s="323" t="s">
        <v>290</v>
      </c>
      <c r="S15" s="128"/>
      <c r="T15" s="128"/>
      <c r="U15" s="128"/>
      <c r="V15" s="174"/>
      <c r="W15" s="174"/>
      <c r="X15" s="174"/>
      <c r="Y15" s="174"/>
      <c r="Z15" s="174"/>
      <c r="AA15" s="174"/>
      <c r="AB15" s="174"/>
      <c r="AC15" s="174"/>
      <c r="AD15" s="174"/>
      <c r="AE15" s="174"/>
    </row>
    <row r="16" spans="1:31" s="129" customFormat="1" ht="25.5" customHeight="1" x14ac:dyDescent="0.25">
      <c r="A16" s="128"/>
      <c r="B16" s="330"/>
      <c r="C16" s="333"/>
      <c r="D16" s="333"/>
      <c r="E16" s="305"/>
      <c r="F16" s="305"/>
      <c r="G16" s="334"/>
      <c r="H16" s="327"/>
      <c r="I16" s="151"/>
      <c r="J16" s="305"/>
      <c r="K16" s="326"/>
      <c r="L16" s="328"/>
      <c r="M16" s="327"/>
      <c r="N16" s="324"/>
      <c r="O16" s="316"/>
      <c r="P16" s="314"/>
      <c r="Q16" s="307"/>
      <c r="R16" s="309"/>
      <c r="S16" s="128"/>
      <c r="T16" s="128"/>
      <c r="U16" s="128"/>
      <c r="V16" s="174"/>
      <c r="W16" s="174"/>
      <c r="X16" s="174"/>
      <c r="Y16" s="174"/>
      <c r="Z16" s="174"/>
      <c r="AA16" s="174"/>
      <c r="AB16" s="174"/>
      <c r="AC16" s="174"/>
      <c r="AD16" s="174"/>
      <c r="AE16" s="174"/>
    </row>
    <row r="17" spans="1:31" s="129" customFormat="1" ht="61.5" customHeight="1" x14ac:dyDescent="0.25">
      <c r="A17" s="128"/>
      <c r="B17" s="330"/>
      <c r="C17" s="333"/>
      <c r="D17" s="333"/>
      <c r="E17" s="305"/>
      <c r="F17" s="305"/>
      <c r="G17" s="187" t="s">
        <v>307</v>
      </c>
      <c r="H17" s="327"/>
      <c r="I17" s="151"/>
      <c r="J17" s="305"/>
      <c r="K17" s="326"/>
      <c r="L17" s="328"/>
      <c r="M17" s="327"/>
      <c r="N17" s="324"/>
      <c r="O17" s="316"/>
      <c r="P17" s="314"/>
      <c r="Q17" s="307"/>
      <c r="R17" s="309"/>
      <c r="S17" s="128"/>
      <c r="T17" s="128"/>
      <c r="U17" s="128"/>
      <c r="V17" s="174"/>
      <c r="W17" s="174"/>
      <c r="X17" s="174"/>
      <c r="Y17" s="174"/>
      <c r="Z17" s="174"/>
      <c r="AA17" s="174"/>
      <c r="AB17" s="174"/>
      <c r="AC17" s="174"/>
      <c r="AD17" s="174"/>
      <c r="AE17" s="174"/>
    </row>
    <row r="18" spans="1:31" s="129" customFormat="1" ht="63.75" customHeight="1" thickBot="1" x14ac:dyDescent="0.3">
      <c r="A18" s="128"/>
      <c r="B18" s="331"/>
      <c r="C18" s="333"/>
      <c r="D18" s="334"/>
      <c r="E18" s="305"/>
      <c r="F18" s="305"/>
      <c r="G18" s="187" t="s">
        <v>308</v>
      </c>
      <c r="H18" s="327"/>
      <c r="I18" s="151"/>
      <c r="J18" s="305"/>
      <c r="K18" s="326"/>
      <c r="L18" s="328"/>
      <c r="M18" s="327"/>
      <c r="N18" s="324"/>
      <c r="O18" s="317"/>
      <c r="P18" s="320"/>
      <c r="Q18" s="308"/>
      <c r="R18" s="309"/>
      <c r="S18" s="128"/>
      <c r="T18" s="128"/>
      <c r="U18" s="128"/>
      <c r="V18" s="174"/>
      <c r="W18" s="174"/>
      <c r="X18" s="174"/>
      <c r="Y18" s="174"/>
      <c r="Z18" s="174"/>
      <c r="AA18" s="174"/>
      <c r="AB18" s="174"/>
      <c r="AC18" s="174"/>
      <c r="AD18" s="174"/>
      <c r="AE18" s="174"/>
    </row>
    <row r="19" spans="1:31" s="129" customFormat="1" ht="58.5" customHeight="1" x14ac:dyDescent="0.25">
      <c r="A19" s="128"/>
      <c r="B19" s="329">
        <v>4</v>
      </c>
      <c r="C19" s="332" t="s">
        <v>295</v>
      </c>
      <c r="D19" s="332" t="s">
        <v>312</v>
      </c>
      <c r="E19" s="335" t="s">
        <v>309</v>
      </c>
      <c r="F19" s="338" t="s">
        <v>328</v>
      </c>
      <c r="G19" s="146" t="s">
        <v>310</v>
      </c>
      <c r="H19" s="327">
        <v>0.2</v>
      </c>
      <c r="I19" s="151"/>
      <c r="J19" s="304">
        <v>0.1</v>
      </c>
      <c r="K19" s="325">
        <v>0</v>
      </c>
      <c r="L19" s="328"/>
      <c r="M19" s="339">
        <v>0.1</v>
      </c>
      <c r="N19" s="325">
        <v>0</v>
      </c>
      <c r="O19" s="312">
        <v>0.35</v>
      </c>
      <c r="P19" s="313">
        <f t="shared" ref="P19" si="2">H19*O19/H19</f>
        <v>0.34999999999999992</v>
      </c>
      <c r="Q19" s="306" t="s">
        <v>319</v>
      </c>
      <c r="R19" s="309" t="s">
        <v>290</v>
      </c>
      <c r="S19" s="128"/>
      <c r="T19" s="128"/>
      <c r="U19" s="128"/>
      <c r="V19" s="174"/>
      <c r="W19" s="174"/>
      <c r="X19" s="174"/>
      <c r="Y19" s="174"/>
      <c r="Z19" s="174"/>
      <c r="AA19" s="174"/>
      <c r="AB19" s="174"/>
      <c r="AC19" s="174"/>
      <c r="AD19" s="174"/>
      <c r="AE19" s="174"/>
    </row>
    <row r="20" spans="1:31" s="129" customFormat="1" ht="63.95" customHeight="1" x14ac:dyDescent="0.25">
      <c r="A20" s="128"/>
      <c r="B20" s="330"/>
      <c r="C20" s="333"/>
      <c r="D20" s="333"/>
      <c r="E20" s="336"/>
      <c r="F20" s="305"/>
      <c r="G20" s="146" t="s">
        <v>311</v>
      </c>
      <c r="H20" s="327"/>
      <c r="I20" s="151"/>
      <c r="J20" s="304"/>
      <c r="K20" s="326"/>
      <c r="L20" s="328"/>
      <c r="M20" s="339"/>
      <c r="N20" s="326"/>
      <c r="O20" s="312"/>
      <c r="P20" s="314"/>
      <c r="Q20" s="307"/>
      <c r="R20" s="309"/>
      <c r="S20" s="128"/>
      <c r="T20" s="128"/>
      <c r="U20" s="128"/>
      <c r="V20" s="174"/>
      <c r="W20" s="174"/>
      <c r="X20" s="174"/>
      <c r="Y20" s="174"/>
      <c r="Z20" s="174"/>
      <c r="AA20" s="174"/>
      <c r="AB20" s="174"/>
      <c r="AC20" s="174"/>
      <c r="AD20" s="174"/>
      <c r="AE20" s="174"/>
    </row>
    <row r="21" spans="1:31" s="129" customFormat="1" ht="73.5" customHeight="1" thickBot="1" x14ac:dyDescent="0.3">
      <c r="A21" s="128"/>
      <c r="B21" s="330"/>
      <c r="C21" s="333"/>
      <c r="D21" s="333"/>
      <c r="E21" s="337"/>
      <c r="F21" s="305"/>
      <c r="G21" s="187" t="s">
        <v>313</v>
      </c>
      <c r="H21" s="327"/>
      <c r="I21" s="151"/>
      <c r="J21" s="304"/>
      <c r="K21" s="326"/>
      <c r="L21" s="328"/>
      <c r="M21" s="339"/>
      <c r="N21" s="326"/>
      <c r="O21" s="312"/>
      <c r="P21" s="314"/>
      <c r="Q21" s="308"/>
      <c r="R21" s="309"/>
      <c r="S21" s="128"/>
      <c r="T21" s="128"/>
      <c r="U21" s="128"/>
      <c r="V21" s="174"/>
      <c r="W21" s="174"/>
      <c r="X21" s="174"/>
      <c r="Y21" s="174"/>
      <c r="Z21" s="174"/>
      <c r="AA21" s="174"/>
      <c r="AB21" s="174"/>
      <c r="AC21" s="174"/>
      <c r="AD21" s="174"/>
      <c r="AE21" s="174"/>
    </row>
    <row r="22" spans="1:31" s="129" customFormat="1" ht="57.75" customHeight="1" x14ac:dyDescent="0.25">
      <c r="A22" s="128"/>
      <c r="B22" s="329">
        <v>5</v>
      </c>
      <c r="C22" s="332" t="s">
        <v>295</v>
      </c>
      <c r="D22" s="332" t="s">
        <v>314</v>
      </c>
      <c r="E22" s="305" t="s">
        <v>315</v>
      </c>
      <c r="F22" s="358" t="s">
        <v>328</v>
      </c>
      <c r="G22" s="187" t="s">
        <v>317</v>
      </c>
      <c r="H22" s="327">
        <v>0.2</v>
      </c>
      <c r="I22" s="151"/>
      <c r="J22" s="304">
        <v>0.1</v>
      </c>
      <c r="K22" s="325">
        <v>0</v>
      </c>
      <c r="L22" s="328"/>
      <c r="M22" s="339">
        <v>0.1</v>
      </c>
      <c r="N22" s="325">
        <v>0</v>
      </c>
      <c r="O22" s="318">
        <v>0.35</v>
      </c>
      <c r="P22" s="313">
        <f t="shared" ref="P22" si="3">H22*O22/H22</f>
        <v>0.34999999999999992</v>
      </c>
      <c r="Q22" s="306" t="s">
        <v>318</v>
      </c>
      <c r="R22" s="309" t="s">
        <v>290</v>
      </c>
      <c r="S22" s="128"/>
      <c r="T22" s="128"/>
      <c r="U22" s="128"/>
      <c r="V22" s="174"/>
      <c r="W22" s="174"/>
      <c r="X22" s="174"/>
      <c r="Y22" s="174"/>
      <c r="Z22" s="174"/>
      <c r="AA22" s="174"/>
      <c r="AB22" s="174"/>
      <c r="AC22" s="174"/>
      <c r="AD22" s="174"/>
      <c r="AE22" s="174"/>
    </row>
    <row r="23" spans="1:31" s="129" customFormat="1" ht="33.950000000000003" customHeight="1" x14ac:dyDescent="0.25">
      <c r="A23" s="128"/>
      <c r="B23" s="330"/>
      <c r="C23" s="333"/>
      <c r="D23" s="333"/>
      <c r="E23" s="305"/>
      <c r="F23" s="305"/>
      <c r="G23" s="332" t="s">
        <v>316</v>
      </c>
      <c r="H23" s="327"/>
      <c r="I23" s="151"/>
      <c r="J23" s="304"/>
      <c r="K23" s="326"/>
      <c r="L23" s="328"/>
      <c r="M23" s="339"/>
      <c r="N23" s="326"/>
      <c r="O23" s="318"/>
      <c r="P23" s="314"/>
      <c r="Q23" s="307"/>
      <c r="R23" s="309"/>
      <c r="S23" s="128"/>
      <c r="T23" s="128"/>
      <c r="U23" s="128"/>
      <c r="V23" s="174"/>
      <c r="W23" s="174"/>
      <c r="X23" s="174"/>
      <c r="Y23" s="174"/>
      <c r="Z23" s="174"/>
      <c r="AA23" s="174"/>
      <c r="AB23" s="174"/>
      <c r="AC23" s="174"/>
      <c r="AD23" s="174"/>
      <c r="AE23" s="174"/>
    </row>
    <row r="24" spans="1:31" s="129" customFormat="1" ht="18" customHeight="1" x14ac:dyDescent="0.25">
      <c r="A24" s="128"/>
      <c r="B24" s="330"/>
      <c r="C24" s="333"/>
      <c r="D24" s="333"/>
      <c r="E24" s="305"/>
      <c r="F24" s="305"/>
      <c r="G24" s="334"/>
      <c r="H24" s="327"/>
      <c r="I24" s="151"/>
      <c r="J24" s="304"/>
      <c r="K24" s="326"/>
      <c r="L24" s="328"/>
      <c r="M24" s="339"/>
      <c r="N24" s="326"/>
      <c r="O24" s="318"/>
      <c r="P24" s="314"/>
      <c r="Q24" s="307"/>
      <c r="R24" s="309"/>
      <c r="S24" s="128"/>
      <c r="T24" s="128"/>
      <c r="U24" s="128"/>
      <c r="V24" s="174"/>
      <c r="W24" s="174"/>
      <c r="X24" s="174"/>
      <c r="Y24" s="174"/>
      <c r="Z24" s="174"/>
      <c r="AA24" s="174"/>
      <c r="AB24" s="174"/>
      <c r="AC24" s="174"/>
      <c r="AD24" s="174"/>
      <c r="AE24" s="174"/>
    </row>
    <row r="25" spans="1:31" s="129" customFormat="1" ht="33.950000000000003" customHeight="1" x14ac:dyDescent="0.25">
      <c r="A25" s="128"/>
      <c r="B25" s="330"/>
      <c r="C25" s="333"/>
      <c r="D25" s="333"/>
      <c r="E25" s="305"/>
      <c r="F25" s="305"/>
      <c r="G25" s="332" t="s">
        <v>326</v>
      </c>
      <c r="H25" s="327"/>
      <c r="I25" s="347"/>
      <c r="J25" s="304"/>
      <c r="K25" s="326"/>
      <c r="L25" s="328"/>
      <c r="M25" s="339"/>
      <c r="N25" s="326"/>
      <c r="O25" s="318"/>
      <c r="P25" s="314"/>
      <c r="Q25" s="307"/>
      <c r="R25" s="309"/>
      <c r="S25" s="128"/>
      <c r="T25" s="128"/>
      <c r="U25" s="128"/>
      <c r="V25" s="174"/>
      <c r="W25" s="174"/>
      <c r="X25" s="174"/>
      <c r="Y25" s="174"/>
      <c r="Z25" s="174"/>
      <c r="AA25" s="174"/>
      <c r="AB25" s="174"/>
      <c r="AC25" s="174"/>
      <c r="AD25" s="174"/>
      <c r="AE25" s="174"/>
    </row>
    <row r="26" spans="1:31" s="129" customFormat="1" ht="43.5" customHeight="1" thickBot="1" x14ac:dyDescent="0.3">
      <c r="A26" s="128"/>
      <c r="B26" s="351"/>
      <c r="C26" s="356"/>
      <c r="D26" s="356"/>
      <c r="E26" s="357"/>
      <c r="F26" s="357"/>
      <c r="G26" s="356"/>
      <c r="H26" s="359"/>
      <c r="I26" s="352"/>
      <c r="J26" s="355"/>
      <c r="K26" s="326"/>
      <c r="L26" s="353"/>
      <c r="M26" s="354"/>
      <c r="N26" s="326"/>
      <c r="O26" s="319"/>
      <c r="P26" s="320"/>
      <c r="Q26" s="310"/>
      <c r="R26" s="311"/>
      <c r="S26" s="128"/>
      <c r="T26" s="128"/>
      <c r="U26" s="128"/>
      <c r="V26" s="174"/>
      <c r="W26" s="174"/>
      <c r="X26" s="174"/>
      <c r="Y26" s="174"/>
      <c r="Z26" s="174"/>
      <c r="AA26" s="174"/>
      <c r="AB26" s="174"/>
      <c r="AC26" s="174"/>
      <c r="AD26" s="174"/>
      <c r="AE26" s="174"/>
    </row>
    <row r="27" spans="1:31" s="129" customFormat="1" ht="47.1" customHeight="1" thickBot="1" x14ac:dyDescent="0.3">
      <c r="A27" s="128"/>
      <c r="B27" s="179" t="s">
        <v>219</v>
      </c>
      <c r="C27" s="362"/>
      <c r="D27" s="363"/>
      <c r="E27" s="363"/>
      <c r="F27" s="363"/>
      <c r="G27" s="364"/>
      <c r="H27" s="180">
        <f>IF(SUM(H8:H26)&gt;100%,"supera el 100%",SUM(H8:H26))</f>
        <v>1</v>
      </c>
      <c r="I27" s="177"/>
      <c r="J27" s="184"/>
      <c r="K27" s="184"/>
      <c r="L27" s="185"/>
      <c r="M27" s="185"/>
      <c r="N27" s="184"/>
      <c r="O27" s="185"/>
      <c r="P27" s="188">
        <f>H27</f>
        <v>1</v>
      </c>
      <c r="Q27" s="181"/>
      <c r="R27" s="181"/>
      <c r="S27" s="128"/>
      <c r="T27" s="128"/>
      <c r="U27" s="128"/>
      <c r="V27" s="174"/>
      <c r="W27" s="174"/>
      <c r="X27" s="174"/>
      <c r="Y27" s="174"/>
      <c r="Z27" s="174"/>
      <c r="AA27" s="174"/>
      <c r="AB27" s="174"/>
      <c r="AC27" s="174"/>
      <c r="AD27" s="174"/>
      <c r="AE27" s="174"/>
    </row>
    <row r="28" spans="1:31" s="50" customFormat="1" ht="27" customHeight="1" x14ac:dyDescent="0.3">
      <c r="A28" s="130"/>
      <c r="B28" s="391" t="s">
        <v>221</v>
      </c>
      <c r="C28" s="392"/>
      <c r="D28" s="392"/>
      <c r="E28" s="392"/>
      <c r="F28" s="392"/>
      <c r="G28" s="392"/>
      <c r="H28" s="392"/>
      <c r="I28" s="392"/>
      <c r="J28" s="392"/>
      <c r="K28" s="392"/>
      <c r="L28" s="392"/>
      <c r="M28" s="392"/>
      <c r="N28" s="392"/>
      <c r="O28" s="393"/>
      <c r="P28" s="133">
        <v>0</v>
      </c>
      <c r="Q28" s="374"/>
      <c r="R28" s="375"/>
      <c r="S28" s="130"/>
      <c r="T28" s="130"/>
      <c r="U28" s="130"/>
      <c r="V28" s="171"/>
      <c r="W28" s="171"/>
      <c r="X28" s="171"/>
      <c r="Y28" s="171"/>
      <c r="Z28" s="171"/>
      <c r="AA28" s="171"/>
      <c r="AB28" s="171"/>
      <c r="AC28" s="171"/>
      <c r="AD28" s="171"/>
      <c r="AE28" s="171"/>
    </row>
    <row r="29" spans="1:31" s="50" customFormat="1" ht="27" customHeight="1" x14ac:dyDescent="0.3">
      <c r="A29" s="130"/>
      <c r="B29" s="61"/>
      <c r="C29" s="60"/>
      <c r="D29" s="60"/>
      <c r="E29" s="60"/>
      <c r="F29" s="60"/>
      <c r="G29" s="58"/>
      <c r="H29" s="60"/>
      <c r="I29" s="60"/>
      <c r="J29" s="60"/>
      <c r="K29" s="60"/>
      <c r="L29" s="60"/>
      <c r="M29" s="59"/>
      <c r="N29" s="59"/>
      <c r="O29" s="59"/>
      <c r="P29" s="178">
        <f>SUM(P27:P28)</f>
        <v>1</v>
      </c>
      <c r="Q29" s="374"/>
      <c r="R29" s="375"/>
      <c r="S29" s="130"/>
      <c r="T29" s="130"/>
      <c r="U29" s="130"/>
      <c r="V29" s="171"/>
      <c r="W29" s="171"/>
      <c r="X29" s="171"/>
      <c r="Y29" s="171"/>
      <c r="Z29" s="171"/>
      <c r="AA29" s="171"/>
      <c r="AB29" s="171"/>
      <c r="AC29" s="171"/>
      <c r="AD29" s="171"/>
      <c r="AE29" s="171"/>
    </row>
    <row r="30" spans="1:31" s="50" customFormat="1" ht="27" customHeight="1" x14ac:dyDescent="0.3">
      <c r="A30" s="130"/>
      <c r="B30" s="62"/>
      <c r="C30" s="58"/>
      <c r="D30" s="58"/>
      <c r="E30" s="58"/>
      <c r="F30" s="59"/>
      <c r="G30" s="58"/>
      <c r="H30" s="59"/>
      <c r="I30" s="59"/>
      <c r="J30" s="59"/>
      <c r="K30" s="59"/>
      <c r="L30" s="59"/>
      <c r="M30" s="59"/>
      <c r="N30" s="59"/>
      <c r="O30" s="59"/>
      <c r="P30" s="59"/>
      <c r="Q30" s="374"/>
      <c r="R30" s="375"/>
      <c r="S30" s="130"/>
      <c r="T30" s="130"/>
      <c r="U30" s="130"/>
      <c r="V30" s="171"/>
      <c r="W30" s="171"/>
      <c r="X30" s="171"/>
      <c r="Y30" s="171"/>
      <c r="Z30" s="171"/>
      <c r="AA30" s="171"/>
      <c r="AB30" s="171"/>
      <c r="AC30" s="171"/>
      <c r="AD30" s="171"/>
      <c r="AE30" s="171"/>
    </row>
    <row r="31" spans="1:31" s="50" customFormat="1" ht="29.25" customHeight="1" thickBot="1" x14ac:dyDescent="0.35">
      <c r="A31" s="130"/>
      <c r="B31" s="100"/>
      <c r="C31" s="134"/>
      <c r="D31" s="76"/>
      <c r="E31" s="76"/>
      <c r="F31" s="134"/>
      <c r="G31" s="58"/>
      <c r="H31" s="76"/>
      <c r="I31" s="76"/>
      <c r="J31" s="76"/>
      <c r="K31" s="76"/>
      <c r="L31" s="76"/>
      <c r="M31" s="76"/>
      <c r="N31" s="76"/>
      <c r="O31" s="76"/>
      <c r="P31" s="135"/>
      <c r="Q31" s="76"/>
      <c r="R31" s="136"/>
      <c r="S31" s="130"/>
      <c r="T31" s="130"/>
      <c r="U31" s="130"/>
      <c r="V31" s="171"/>
      <c r="W31" s="171"/>
      <c r="X31" s="171"/>
      <c r="Y31" s="171"/>
      <c r="Z31" s="171"/>
      <c r="AA31" s="171"/>
      <c r="AB31" s="171"/>
      <c r="AC31" s="171"/>
      <c r="AD31" s="171"/>
      <c r="AE31" s="171"/>
    </row>
    <row r="32" spans="1:31" s="50" customFormat="1" ht="48.75" customHeight="1" x14ac:dyDescent="0.3">
      <c r="A32" s="130"/>
      <c r="B32" s="100"/>
      <c r="C32" s="134" t="s">
        <v>115</v>
      </c>
      <c r="D32" s="349"/>
      <c r="E32" s="349"/>
      <c r="F32" s="76"/>
      <c r="G32" s="365"/>
      <c r="H32" s="366"/>
      <c r="I32" s="144"/>
      <c r="J32" s="76"/>
      <c r="K32" s="137"/>
      <c r="L32" s="137"/>
      <c r="M32" s="137"/>
      <c r="N32" s="137"/>
      <c r="O32" s="137"/>
      <c r="P32" s="298"/>
      <c r="Q32" s="298"/>
      <c r="R32" s="298"/>
      <c r="S32" s="130"/>
      <c r="T32" s="130"/>
      <c r="U32" s="130"/>
      <c r="V32" s="171"/>
      <c r="W32" s="171"/>
      <c r="X32" s="171"/>
      <c r="Y32" s="171"/>
      <c r="Z32" s="171"/>
      <c r="AA32" s="171"/>
      <c r="AB32" s="171"/>
      <c r="AC32" s="171"/>
      <c r="AD32" s="171"/>
      <c r="AE32" s="171"/>
    </row>
    <row r="33" spans="1:31" s="50" customFormat="1" ht="48" customHeight="1" thickBot="1" x14ac:dyDescent="0.35">
      <c r="A33" s="130"/>
      <c r="B33" s="100"/>
      <c r="C33" s="134" t="s">
        <v>116</v>
      </c>
      <c r="D33" s="350">
        <v>2023</v>
      </c>
      <c r="E33" s="350"/>
      <c r="F33" s="76"/>
      <c r="G33" s="360" t="s">
        <v>218</v>
      </c>
      <c r="H33" s="361"/>
      <c r="I33" s="145"/>
      <c r="J33" s="60"/>
      <c r="K33" s="137"/>
      <c r="L33" s="137"/>
      <c r="M33" s="137"/>
      <c r="N33" s="137"/>
      <c r="O33" s="137"/>
      <c r="P33" s="299" t="s">
        <v>323</v>
      </c>
      <c r="Q33" s="299"/>
      <c r="R33" s="299"/>
      <c r="S33" s="130"/>
      <c r="T33" s="130"/>
      <c r="U33" s="130"/>
      <c r="V33" s="171"/>
      <c r="W33" s="171"/>
      <c r="X33" s="171"/>
      <c r="Y33" s="171"/>
      <c r="Z33" s="171"/>
      <c r="AA33" s="171"/>
      <c r="AB33" s="171"/>
      <c r="AC33" s="171"/>
      <c r="AD33" s="171"/>
      <c r="AE33" s="171"/>
    </row>
    <row r="34" spans="1:31" s="50" customFormat="1" ht="19.5" thickBot="1" x14ac:dyDescent="0.35">
      <c r="A34" s="130"/>
      <c r="B34" s="101"/>
      <c r="C34" s="138"/>
      <c r="D34" s="139"/>
      <c r="E34" s="139"/>
      <c r="F34" s="139"/>
      <c r="G34" s="140"/>
      <c r="H34" s="139"/>
      <c r="I34" s="139"/>
      <c r="J34" s="139"/>
      <c r="K34" s="139"/>
      <c r="L34" s="139"/>
      <c r="M34" s="139"/>
      <c r="N34" s="139"/>
      <c r="O34" s="139"/>
      <c r="P34" s="141"/>
      <c r="Q34" s="139"/>
      <c r="R34" s="142"/>
      <c r="S34" s="130"/>
      <c r="T34" s="130"/>
      <c r="U34" s="130"/>
      <c r="V34" s="171"/>
      <c r="W34" s="171"/>
      <c r="X34" s="171"/>
      <c r="Y34" s="171"/>
      <c r="Z34" s="171"/>
      <c r="AA34" s="171"/>
      <c r="AB34" s="171"/>
      <c r="AC34" s="171"/>
      <c r="AD34" s="171"/>
      <c r="AE34" s="171"/>
    </row>
    <row r="35" spans="1:31" s="50" customFormat="1" x14ac:dyDescent="0.3">
      <c r="A35" s="130"/>
      <c r="B35" s="130"/>
      <c r="C35" s="130"/>
      <c r="D35" s="130"/>
      <c r="E35" s="130"/>
      <c r="F35" s="130"/>
      <c r="G35" s="143"/>
      <c r="H35" s="130"/>
      <c r="I35" s="130"/>
      <c r="J35" s="130"/>
      <c r="K35" s="130"/>
      <c r="L35" s="130"/>
      <c r="M35" s="130"/>
      <c r="N35" s="130"/>
      <c r="O35" s="130"/>
      <c r="P35" s="130"/>
      <c r="Q35" s="130"/>
      <c r="R35" s="130"/>
      <c r="S35" s="130"/>
      <c r="T35" s="130"/>
      <c r="U35" s="130"/>
      <c r="V35" s="171"/>
      <c r="W35" s="171"/>
      <c r="X35" s="171"/>
      <c r="Y35" s="171"/>
      <c r="Z35" s="171"/>
      <c r="AA35" s="171"/>
      <c r="AB35" s="171"/>
      <c r="AC35" s="171"/>
      <c r="AD35" s="171"/>
      <c r="AE35" s="171"/>
    </row>
    <row r="36" spans="1:31" ht="26.25" x14ac:dyDescent="0.25">
      <c r="A36" s="96"/>
      <c r="B36" s="96"/>
      <c r="C36" s="96"/>
      <c r="D36" s="96"/>
      <c r="E36" s="96"/>
      <c r="F36" s="96"/>
      <c r="G36" s="126"/>
      <c r="H36" s="96"/>
      <c r="I36" s="96"/>
      <c r="J36" s="96"/>
      <c r="K36" s="96"/>
      <c r="L36" s="96"/>
      <c r="M36" s="96"/>
      <c r="N36" s="96"/>
      <c r="O36" s="96"/>
      <c r="P36" s="96"/>
      <c r="Q36" s="96"/>
      <c r="R36" s="96"/>
      <c r="S36" s="96"/>
      <c r="T36" s="96"/>
      <c r="U36" s="96"/>
      <c r="V36" s="170"/>
      <c r="W36" s="170"/>
      <c r="X36" s="170"/>
      <c r="Y36" s="170"/>
      <c r="Z36" s="170"/>
      <c r="AA36" s="170"/>
      <c r="AB36" s="170"/>
      <c r="AC36" s="170"/>
      <c r="AD36" s="170"/>
      <c r="AE36" s="170"/>
    </row>
    <row r="37" spans="1:31" x14ac:dyDescent="0.3">
      <c r="A37" s="170"/>
      <c r="B37" s="171"/>
      <c r="C37" s="170"/>
      <c r="D37" s="170"/>
      <c r="E37" s="170"/>
      <c r="F37" s="170"/>
      <c r="G37" s="175"/>
      <c r="H37" s="170"/>
      <c r="I37" s="170"/>
      <c r="J37" s="170"/>
      <c r="K37" s="170"/>
      <c r="L37" s="170"/>
      <c r="M37" s="170"/>
      <c r="N37" s="170"/>
      <c r="O37" s="170"/>
      <c r="P37" s="176"/>
      <c r="Q37" s="170"/>
      <c r="R37" s="170"/>
      <c r="S37" s="170"/>
      <c r="T37" s="170"/>
      <c r="U37" s="170"/>
      <c r="V37" s="170"/>
      <c r="W37" s="170"/>
      <c r="X37" s="170"/>
      <c r="Y37" s="170"/>
      <c r="Z37" s="170"/>
      <c r="AA37" s="170"/>
      <c r="AB37" s="170"/>
      <c r="AC37" s="170"/>
      <c r="AD37" s="170"/>
      <c r="AE37" s="170"/>
    </row>
    <row r="38" spans="1:31" x14ac:dyDescent="0.3">
      <c r="A38" s="170"/>
      <c r="B38" s="171"/>
      <c r="C38" s="170"/>
      <c r="D38" s="170"/>
      <c r="E38" s="170"/>
      <c r="F38" s="170"/>
      <c r="G38" s="175"/>
      <c r="H38" s="170"/>
      <c r="I38" s="170"/>
      <c r="J38" s="170"/>
      <c r="K38" s="170"/>
      <c r="L38" s="170"/>
      <c r="M38" s="170"/>
      <c r="N38" s="170"/>
      <c r="O38" s="170"/>
      <c r="P38" s="176"/>
      <c r="Q38" s="170"/>
      <c r="R38" s="170"/>
      <c r="S38" s="170"/>
      <c r="T38" s="170"/>
      <c r="U38" s="170"/>
      <c r="V38" s="170"/>
      <c r="W38" s="170"/>
      <c r="X38" s="170"/>
      <c r="Y38" s="170"/>
      <c r="Z38" s="170"/>
      <c r="AA38" s="170"/>
      <c r="AB38" s="170"/>
      <c r="AC38" s="170"/>
      <c r="AD38" s="170"/>
      <c r="AE38" s="170"/>
    </row>
    <row r="39" spans="1:31" x14ac:dyDescent="0.3">
      <c r="A39" s="170"/>
      <c r="B39" s="171"/>
      <c r="C39" s="170"/>
      <c r="D39" s="170"/>
      <c r="E39" s="170"/>
      <c r="F39" s="170"/>
      <c r="G39" s="175"/>
      <c r="H39" s="170"/>
      <c r="I39" s="170"/>
      <c r="J39" s="170"/>
      <c r="K39" s="170"/>
      <c r="L39" s="170"/>
      <c r="M39" s="170"/>
      <c r="N39" s="170"/>
      <c r="O39" s="170"/>
      <c r="P39" s="176"/>
      <c r="Q39" s="170"/>
      <c r="R39" s="170"/>
      <c r="S39" s="170"/>
      <c r="T39" s="170"/>
      <c r="U39" s="170"/>
      <c r="V39" s="170"/>
      <c r="W39" s="170"/>
      <c r="X39" s="170"/>
      <c r="Y39" s="170"/>
      <c r="Z39" s="170"/>
      <c r="AA39" s="170"/>
      <c r="AB39" s="170"/>
      <c r="AC39" s="170"/>
      <c r="AD39" s="170"/>
      <c r="AE39" s="170"/>
    </row>
    <row r="40" spans="1:31" x14ac:dyDescent="0.3">
      <c r="A40" s="170"/>
      <c r="B40" s="171"/>
      <c r="C40" s="170"/>
      <c r="D40" s="170"/>
      <c r="E40" s="170"/>
      <c r="F40" s="170"/>
      <c r="G40" s="175"/>
      <c r="H40" s="170"/>
      <c r="I40" s="170"/>
      <c r="J40" s="170"/>
      <c r="K40" s="170"/>
      <c r="L40" s="170"/>
      <c r="M40" s="170"/>
      <c r="N40" s="170"/>
      <c r="O40" s="170"/>
      <c r="P40" s="176"/>
      <c r="Q40" s="170"/>
      <c r="R40" s="170"/>
      <c r="S40" s="170"/>
      <c r="T40" s="170"/>
      <c r="U40" s="170"/>
      <c r="V40" s="170"/>
      <c r="W40" s="170"/>
      <c r="X40" s="170"/>
      <c r="Y40" s="170"/>
      <c r="Z40" s="170"/>
      <c r="AA40" s="170"/>
      <c r="AB40" s="170"/>
      <c r="AC40" s="170"/>
      <c r="AD40" s="170"/>
      <c r="AE40" s="170"/>
    </row>
    <row r="41" spans="1:31" x14ac:dyDescent="0.3">
      <c r="A41" s="170"/>
      <c r="B41" s="171"/>
      <c r="C41" s="170"/>
      <c r="D41" s="170"/>
      <c r="E41" s="170"/>
      <c r="F41" s="170"/>
      <c r="G41" s="175"/>
      <c r="H41" s="170"/>
      <c r="I41" s="170"/>
      <c r="J41" s="170"/>
      <c r="K41" s="170"/>
      <c r="L41" s="170"/>
      <c r="M41" s="170"/>
      <c r="N41" s="170"/>
      <c r="O41" s="170"/>
      <c r="P41" s="176"/>
      <c r="Q41" s="170"/>
      <c r="R41" s="170"/>
      <c r="S41" s="170"/>
      <c r="T41" s="170"/>
      <c r="U41" s="170"/>
      <c r="V41" s="170"/>
      <c r="W41" s="170"/>
      <c r="X41" s="170"/>
      <c r="Y41" s="170"/>
      <c r="Z41" s="170"/>
      <c r="AA41" s="170"/>
      <c r="AB41" s="170"/>
      <c r="AC41" s="170"/>
      <c r="AD41" s="170"/>
      <c r="AE41" s="170"/>
    </row>
    <row r="42" spans="1:31" x14ac:dyDescent="0.3">
      <c r="A42" s="170"/>
      <c r="B42" s="171"/>
      <c r="C42" s="170"/>
      <c r="D42" s="170"/>
      <c r="E42" s="170"/>
      <c r="F42" s="170"/>
      <c r="G42" s="175"/>
      <c r="H42" s="170"/>
      <c r="I42" s="170"/>
      <c r="J42" s="170"/>
      <c r="K42" s="170"/>
      <c r="L42" s="170"/>
      <c r="M42" s="170"/>
      <c r="N42" s="170"/>
      <c r="O42" s="170"/>
      <c r="P42" s="176"/>
      <c r="Q42" s="170"/>
      <c r="R42" s="170"/>
      <c r="S42" s="170"/>
      <c r="T42" s="170"/>
      <c r="U42" s="170"/>
      <c r="V42" s="170"/>
      <c r="W42" s="170"/>
      <c r="X42" s="170"/>
      <c r="Y42" s="170"/>
      <c r="Z42" s="170"/>
      <c r="AA42" s="170"/>
      <c r="AB42" s="170"/>
      <c r="AC42" s="170"/>
      <c r="AD42" s="170"/>
      <c r="AE42" s="170"/>
    </row>
    <row r="43" spans="1:31" x14ac:dyDescent="0.3">
      <c r="A43" s="170"/>
      <c r="B43" s="171"/>
      <c r="C43" s="170"/>
      <c r="D43" s="170"/>
      <c r="E43" s="170"/>
      <c r="F43" s="170"/>
      <c r="G43" s="175"/>
      <c r="H43" s="170"/>
      <c r="I43" s="170"/>
      <c r="J43" s="170"/>
      <c r="K43" s="170"/>
      <c r="L43" s="170"/>
      <c r="M43" s="170"/>
      <c r="N43" s="170"/>
      <c r="O43" s="170"/>
      <c r="P43" s="176"/>
      <c r="Q43" s="170"/>
      <c r="R43" s="170"/>
      <c r="S43" s="170"/>
      <c r="T43" s="170"/>
      <c r="U43" s="170"/>
      <c r="V43" s="170"/>
      <c r="W43" s="170"/>
      <c r="X43" s="170"/>
      <c r="Y43" s="170"/>
      <c r="Z43" s="170"/>
      <c r="AA43" s="170"/>
      <c r="AB43" s="170"/>
      <c r="AC43" s="170"/>
      <c r="AD43" s="170"/>
      <c r="AE43" s="170"/>
    </row>
    <row r="44" spans="1:31" x14ac:dyDescent="0.3">
      <c r="A44" s="170"/>
      <c r="B44" s="171"/>
      <c r="C44" s="170"/>
      <c r="D44" s="170"/>
      <c r="E44" s="170"/>
      <c r="F44" s="170"/>
      <c r="G44" s="175"/>
      <c r="H44" s="170"/>
      <c r="I44" s="170"/>
      <c r="J44" s="170"/>
      <c r="K44" s="170"/>
      <c r="L44" s="170"/>
      <c r="M44" s="170"/>
      <c r="N44" s="170"/>
      <c r="O44" s="170"/>
      <c r="P44" s="176"/>
      <c r="Q44" s="170"/>
      <c r="R44" s="170"/>
      <c r="S44" s="170"/>
      <c r="T44" s="170"/>
      <c r="U44" s="170"/>
      <c r="V44" s="170"/>
      <c r="W44" s="170"/>
      <c r="X44" s="170"/>
      <c r="Y44" s="170"/>
      <c r="Z44" s="170"/>
      <c r="AA44" s="170"/>
      <c r="AB44" s="170"/>
      <c r="AC44" s="170"/>
      <c r="AD44" s="170"/>
      <c r="AE44" s="170"/>
    </row>
    <row r="45" spans="1:31" x14ac:dyDescent="0.3">
      <c r="A45" s="170"/>
      <c r="B45" s="171"/>
      <c r="C45" s="170"/>
      <c r="D45" s="170"/>
      <c r="E45" s="170"/>
      <c r="F45" s="170"/>
      <c r="G45" s="175"/>
      <c r="H45" s="170"/>
      <c r="I45" s="170"/>
      <c r="J45" s="170"/>
      <c r="K45" s="170"/>
      <c r="L45" s="170"/>
      <c r="M45" s="170"/>
      <c r="N45" s="170"/>
      <c r="O45" s="170"/>
      <c r="P45" s="176"/>
      <c r="Q45" s="170"/>
      <c r="R45" s="170"/>
      <c r="S45" s="170"/>
      <c r="T45" s="170"/>
      <c r="U45" s="170"/>
      <c r="V45" s="170"/>
      <c r="W45" s="170"/>
      <c r="X45" s="170"/>
      <c r="Y45" s="170"/>
      <c r="Z45" s="170"/>
      <c r="AA45" s="170"/>
      <c r="AB45" s="170"/>
      <c r="AC45" s="170"/>
      <c r="AD45" s="170"/>
      <c r="AE45" s="170"/>
    </row>
    <row r="46" spans="1:31" x14ac:dyDescent="0.3">
      <c r="A46" s="170"/>
      <c r="B46" s="171"/>
      <c r="C46" s="170"/>
      <c r="D46" s="170"/>
      <c r="E46" s="170"/>
      <c r="F46" s="170"/>
      <c r="G46" s="175"/>
      <c r="H46" s="170"/>
      <c r="I46" s="170"/>
      <c r="J46" s="170"/>
      <c r="K46" s="170"/>
      <c r="L46" s="170"/>
      <c r="M46" s="170"/>
      <c r="N46" s="170"/>
      <c r="O46" s="170"/>
      <c r="P46" s="176"/>
      <c r="Q46" s="170"/>
      <c r="R46" s="170"/>
      <c r="S46" s="170"/>
      <c r="T46" s="170"/>
      <c r="U46" s="170"/>
      <c r="V46" s="170"/>
      <c r="W46" s="170"/>
      <c r="X46" s="170"/>
      <c r="Y46" s="170"/>
      <c r="Z46" s="170"/>
      <c r="AA46" s="170"/>
      <c r="AB46" s="170"/>
      <c r="AC46" s="170"/>
      <c r="AD46" s="170"/>
      <c r="AE46" s="170"/>
    </row>
    <row r="47" spans="1:31" x14ac:dyDescent="0.3">
      <c r="A47" s="170"/>
      <c r="B47" s="171"/>
      <c r="C47" s="170"/>
      <c r="D47" s="170"/>
      <c r="E47" s="170"/>
      <c r="F47" s="170"/>
      <c r="G47" s="175"/>
      <c r="H47" s="170"/>
      <c r="I47" s="170"/>
      <c r="J47" s="170"/>
      <c r="K47" s="170"/>
      <c r="L47" s="170"/>
      <c r="M47" s="170"/>
      <c r="N47" s="170"/>
      <c r="O47" s="170"/>
      <c r="P47" s="176"/>
      <c r="Q47" s="170"/>
      <c r="R47" s="170"/>
      <c r="S47" s="170"/>
      <c r="T47" s="170"/>
      <c r="U47" s="170"/>
      <c r="V47" s="170"/>
      <c r="W47" s="170"/>
      <c r="X47" s="170"/>
      <c r="Y47" s="170"/>
      <c r="Z47" s="170"/>
      <c r="AA47" s="170"/>
      <c r="AB47" s="170"/>
      <c r="AC47" s="170"/>
      <c r="AD47" s="170"/>
      <c r="AE47" s="170"/>
    </row>
    <row r="48" spans="1:31" x14ac:dyDescent="0.3">
      <c r="A48" s="170"/>
      <c r="B48" s="171"/>
      <c r="C48" s="170"/>
      <c r="D48" s="170"/>
      <c r="E48" s="170"/>
      <c r="F48" s="170"/>
      <c r="G48" s="175"/>
      <c r="H48" s="170"/>
      <c r="I48" s="170"/>
      <c r="J48" s="170"/>
      <c r="K48" s="170"/>
      <c r="L48" s="170"/>
      <c r="M48" s="170"/>
      <c r="N48" s="170"/>
      <c r="O48" s="170"/>
      <c r="P48" s="176"/>
      <c r="Q48" s="170"/>
      <c r="R48" s="170"/>
      <c r="S48" s="170"/>
      <c r="T48" s="170"/>
      <c r="U48" s="170"/>
      <c r="V48" s="170"/>
      <c r="W48" s="170"/>
      <c r="X48" s="170"/>
      <c r="Y48" s="170"/>
      <c r="Z48" s="170"/>
      <c r="AA48" s="170"/>
      <c r="AB48" s="170"/>
      <c r="AC48" s="170"/>
      <c r="AD48" s="170"/>
      <c r="AE48" s="170"/>
    </row>
    <row r="49" spans="1:31" x14ac:dyDescent="0.3">
      <c r="A49" s="170"/>
      <c r="B49" s="171"/>
      <c r="C49" s="170"/>
      <c r="D49" s="170"/>
      <c r="E49" s="170"/>
      <c r="F49" s="170"/>
      <c r="G49" s="175"/>
      <c r="H49" s="170"/>
      <c r="I49" s="170"/>
      <c r="J49" s="170"/>
      <c r="K49" s="170"/>
      <c r="L49" s="170"/>
      <c r="M49" s="170"/>
      <c r="N49" s="170"/>
      <c r="O49" s="170"/>
      <c r="P49" s="176"/>
      <c r="Q49" s="170"/>
      <c r="R49" s="170"/>
      <c r="S49" s="170"/>
      <c r="T49" s="170"/>
      <c r="U49" s="170"/>
      <c r="V49" s="170"/>
      <c r="W49" s="170"/>
      <c r="X49" s="170"/>
      <c r="Y49" s="170"/>
      <c r="Z49" s="170"/>
      <c r="AA49" s="170"/>
      <c r="AB49" s="170"/>
      <c r="AC49" s="170"/>
      <c r="AD49" s="170"/>
      <c r="AE49" s="170"/>
    </row>
    <row r="50" spans="1:31" x14ac:dyDescent="0.3">
      <c r="A50" s="170"/>
      <c r="B50" s="171"/>
      <c r="C50" s="170"/>
      <c r="D50" s="170"/>
      <c r="E50" s="170"/>
      <c r="F50" s="170"/>
      <c r="G50" s="175"/>
      <c r="H50" s="170"/>
      <c r="I50" s="170"/>
      <c r="J50" s="170"/>
      <c r="K50" s="170"/>
      <c r="L50" s="170"/>
      <c r="M50" s="170"/>
      <c r="N50" s="170"/>
      <c r="O50" s="170"/>
      <c r="P50" s="176"/>
      <c r="Q50" s="170"/>
      <c r="R50" s="170"/>
      <c r="S50" s="170"/>
      <c r="T50" s="170"/>
      <c r="U50" s="170"/>
      <c r="V50" s="170"/>
      <c r="W50" s="170"/>
      <c r="X50" s="170"/>
      <c r="Y50" s="170"/>
      <c r="Z50" s="170"/>
      <c r="AA50" s="170"/>
      <c r="AB50" s="170"/>
      <c r="AC50" s="170"/>
      <c r="AD50" s="170"/>
      <c r="AE50" s="170"/>
    </row>
    <row r="51" spans="1:31" x14ac:dyDescent="0.3">
      <c r="A51" s="170"/>
      <c r="B51" s="171"/>
      <c r="C51" s="170"/>
      <c r="D51" s="170"/>
      <c r="E51" s="170"/>
      <c r="F51" s="170"/>
      <c r="G51" s="175"/>
      <c r="H51" s="170"/>
      <c r="I51" s="170"/>
      <c r="J51" s="170"/>
      <c r="K51" s="170"/>
      <c r="L51" s="170"/>
      <c r="M51" s="170"/>
      <c r="N51" s="170"/>
      <c r="O51" s="170"/>
      <c r="P51" s="176"/>
      <c r="Q51" s="170"/>
      <c r="R51" s="170"/>
      <c r="S51" s="170"/>
      <c r="T51" s="170"/>
      <c r="U51" s="170"/>
      <c r="V51" s="170"/>
      <c r="W51" s="170"/>
      <c r="X51" s="170"/>
      <c r="Y51" s="170"/>
      <c r="Z51" s="170"/>
      <c r="AA51" s="170"/>
      <c r="AB51" s="170"/>
      <c r="AC51" s="170"/>
      <c r="AD51" s="170"/>
      <c r="AE51" s="170"/>
    </row>
    <row r="52" spans="1:31" x14ac:dyDescent="0.3">
      <c r="A52" s="170"/>
      <c r="B52" s="171"/>
      <c r="C52" s="170"/>
      <c r="D52" s="170"/>
      <c r="E52" s="170"/>
      <c r="F52" s="170"/>
      <c r="G52" s="175"/>
      <c r="H52" s="170"/>
      <c r="I52" s="170"/>
      <c r="J52" s="170"/>
      <c r="K52" s="170"/>
      <c r="L52" s="170"/>
      <c r="M52" s="170"/>
      <c r="N52" s="170"/>
      <c r="O52" s="170"/>
      <c r="P52" s="176"/>
      <c r="Q52" s="170"/>
      <c r="R52" s="170"/>
      <c r="S52" s="170"/>
      <c r="T52" s="170"/>
      <c r="U52" s="170"/>
      <c r="V52" s="170"/>
      <c r="W52" s="170"/>
      <c r="X52" s="170"/>
      <c r="Y52" s="170"/>
      <c r="Z52" s="170"/>
      <c r="AA52" s="170"/>
      <c r="AB52" s="170"/>
      <c r="AC52" s="170"/>
      <c r="AD52" s="170"/>
      <c r="AE52" s="170"/>
    </row>
    <row r="53" spans="1:31" x14ac:dyDescent="0.3">
      <c r="A53" s="170"/>
      <c r="B53" s="171"/>
      <c r="C53" s="170"/>
      <c r="D53" s="170"/>
      <c r="E53" s="170"/>
      <c r="F53" s="170"/>
      <c r="G53" s="175"/>
      <c r="H53" s="170"/>
      <c r="I53" s="170"/>
      <c r="J53" s="170"/>
      <c r="K53" s="170"/>
      <c r="L53" s="170"/>
      <c r="M53" s="170"/>
      <c r="N53" s="170"/>
      <c r="O53" s="170"/>
      <c r="P53" s="176"/>
      <c r="Q53" s="170"/>
      <c r="R53" s="170"/>
      <c r="S53" s="170"/>
      <c r="T53" s="170"/>
      <c r="U53" s="170"/>
      <c r="V53" s="170"/>
      <c r="W53" s="170"/>
      <c r="X53" s="170"/>
      <c r="Y53" s="170"/>
      <c r="Z53" s="170"/>
      <c r="AA53" s="170"/>
      <c r="AB53" s="170"/>
      <c r="AC53" s="170"/>
      <c r="AD53" s="170"/>
      <c r="AE53" s="170"/>
    </row>
    <row r="54" spans="1:31" x14ac:dyDescent="0.3">
      <c r="A54" s="170"/>
      <c r="B54" s="171"/>
      <c r="C54" s="170"/>
      <c r="D54" s="170"/>
      <c r="E54" s="170"/>
      <c r="F54" s="170"/>
      <c r="G54" s="175"/>
      <c r="H54" s="170"/>
      <c r="I54" s="170"/>
      <c r="J54" s="170"/>
      <c r="K54" s="170"/>
      <c r="L54" s="170"/>
      <c r="M54" s="170"/>
      <c r="N54" s="170"/>
      <c r="O54" s="170"/>
      <c r="P54" s="176"/>
      <c r="Q54" s="170"/>
      <c r="R54" s="170"/>
      <c r="S54" s="170"/>
      <c r="T54" s="170"/>
      <c r="U54" s="170"/>
      <c r="V54" s="170"/>
      <c r="W54" s="170"/>
      <c r="X54" s="170"/>
      <c r="Y54" s="170"/>
      <c r="Z54" s="170"/>
      <c r="AA54" s="170"/>
      <c r="AB54" s="170"/>
      <c r="AC54" s="170"/>
      <c r="AD54" s="170"/>
      <c r="AE54" s="170"/>
    </row>
    <row r="55" spans="1:31" x14ac:dyDescent="0.3">
      <c r="A55" s="170"/>
      <c r="B55" s="171"/>
      <c r="C55" s="170"/>
      <c r="D55" s="170"/>
      <c r="E55" s="170"/>
      <c r="F55" s="170"/>
      <c r="G55" s="175"/>
      <c r="H55" s="170"/>
      <c r="I55" s="170"/>
      <c r="J55" s="170"/>
      <c r="K55" s="170"/>
      <c r="L55" s="170"/>
      <c r="M55" s="170"/>
      <c r="N55" s="170"/>
      <c r="O55" s="170"/>
      <c r="P55" s="176"/>
      <c r="Q55" s="170"/>
      <c r="R55" s="170"/>
      <c r="S55" s="170"/>
      <c r="T55" s="170"/>
      <c r="U55" s="170"/>
      <c r="V55" s="170"/>
      <c r="W55" s="170"/>
      <c r="X55" s="170"/>
      <c r="Y55" s="170"/>
      <c r="Z55" s="170"/>
      <c r="AA55" s="170"/>
      <c r="AB55" s="170"/>
      <c r="AC55" s="170"/>
      <c r="AD55" s="170"/>
      <c r="AE55" s="170"/>
    </row>
    <row r="56" spans="1:31" x14ac:dyDescent="0.3">
      <c r="A56" s="170"/>
      <c r="B56" s="171"/>
      <c r="C56" s="170"/>
      <c r="D56" s="170"/>
      <c r="E56" s="170"/>
      <c r="F56" s="170"/>
      <c r="G56" s="175"/>
      <c r="H56" s="170"/>
      <c r="I56" s="170"/>
      <c r="J56" s="170"/>
      <c r="K56" s="170"/>
      <c r="L56" s="170"/>
      <c r="M56" s="170"/>
      <c r="N56" s="170"/>
      <c r="O56" s="170"/>
      <c r="P56" s="176"/>
      <c r="Q56" s="170"/>
      <c r="R56" s="170"/>
      <c r="S56" s="170"/>
      <c r="T56" s="170"/>
      <c r="U56" s="170"/>
      <c r="V56" s="170"/>
      <c r="W56" s="170"/>
      <c r="X56" s="170"/>
      <c r="Y56" s="170"/>
      <c r="Z56" s="170"/>
      <c r="AA56" s="170"/>
      <c r="AB56" s="170"/>
      <c r="AC56" s="170"/>
      <c r="AD56" s="170"/>
      <c r="AE56" s="170"/>
    </row>
    <row r="57" spans="1:31" x14ac:dyDescent="0.3">
      <c r="A57" s="170"/>
      <c r="B57" s="171"/>
      <c r="C57" s="170"/>
      <c r="D57" s="170"/>
      <c r="E57" s="170"/>
      <c r="F57" s="170"/>
      <c r="G57" s="175"/>
      <c r="H57" s="170"/>
      <c r="I57" s="170"/>
      <c r="J57" s="170"/>
      <c r="K57" s="170"/>
      <c r="L57" s="170"/>
      <c r="M57" s="170"/>
      <c r="N57" s="170"/>
      <c r="O57" s="170"/>
      <c r="P57" s="176"/>
      <c r="Q57" s="170"/>
      <c r="R57" s="170"/>
      <c r="S57" s="170"/>
      <c r="T57" s="170"/>
      <c r="U57" s="170"/>
      <c r="V57" s="170"/>
      <c r="W57" s="170"/>
      <c r="X57" s="170"/>
      <c r="Y57" s="170"/>
      <c r="Z57" s="170"/>
      <c r="AA57" s="170"/>
      <c r="AB57" s="170"/>
      <c r="AC57" s="170"/>
      <c r="AD57" s="170"/>
      <c r="AE57" s="170"/>
    </row>
    <row r="58" spans="1:31" x14ac:dyDescent="0.3">
      <c r="A58" s="170"/>
      <c r="B58" s="171"/>
      <c r="C58" s="170"/>
      <c r="D58" s="170"/>
      <c r="E58" s="170"/>
      <c r="F58" s="170"/>
      <c r="G58" s="175"/>
      <c r="H58" s="170"/>
      <c r="I58" s="170"/>
      <c r="J58" s="170"/>
      <c r="K58" s="170"/>
      <c r="L58" s="170"/>
      <c r="M58" s="170"/>
      <c r="N58" s="170"/>
      <c r="O58" s="170"/>
      <c r="P58" s="176"/>
      <c r="Q58" s="170"/>
      <c r="R58" s="170"/>
      <c r="S58" s="170"/>
      <c r="T58" s="170"/>
      <c r="U58" s="170"/>
      <c r="V58" s="170"/>
      <c r="W58" s="170"/>
      <c r="X58" s="170"/>
      <c r="Y58" s="170"/>
      <c r="Z58" s="170"/>
      <c r="AA58" s="170"/>
      <c r="AB58" s="170"/>
      <c r="AC58" s="170"/>
      <c r="AD58" s="170"/>
      <c r="AE58" s="170"/>
    </row>
    <row r="59" spans="1:31" x14ac:dyDescent="0.3">
      <c r="A59" s="170"/>
      <c r="B59" s="171"/>
      <c r="C59" s="170"/>
      <c r="D59" s="170"/>
      <c r="E59" s="170"/>
      <c r="F59" s="170"/>
      <c r="G59" s="175"/>
      <c r="H59" s="170"/>
      <c r="I59" s="170"/>
      <c r="J59" s="170"/>
      <c r="K59" s="170"/>
      <c r="L59" s="170"/>
      <c r="M59" s="170"/>
      <c r="N59" s="170"/>
      <c r="O59" s="170"/>
      <c r="P59" s="176"/>
      <c r="Q59" s="170"/>
      <c r="R59" s="170"/>
      <c r="S59" s="170"/>
      <c r="T59" s="170"/>
      <c r="U59" s="170"/>
      <c r="V59" s="170"/>
      <c r="W59" s="170"/>
      <c r="X59" s="170"/>
      <c r="Y59" s="170"/>
      <c r="Z59" s="170"/>
      <c r="AA59" s="170"/>
      <c r="AB59" s="170"/>
      <c r="AC59" s="170"/>
      <c r="AD59" s="170"/>
      <c r="AE59" s="170"/>
    </row>
    <row r="60" spans="1:31" x14ac:dyDescent="0.3">
      <c r="A60" s="170"/>
      <c r="B60" s="171"/>
      <c r="C60" s="170"/>
      <c r="D60" s="170"/>
      <c r="E60" s="170"/>
      <c r="F60" s="170"/>
      <c r="G60" s="175"/>
      <c r="H60" s="170"/>
      <c r="I60" s="170"/>
      <c r="J60" s="170"/>
      <c r="K60" s="170"/>
      <c r="L60" s="170"/>
      <c r="M60" s="170"/>
      <c r="N60" s="170"/>
      <c r="O60" s="170"/>
      <c r="P60" s="176"/>
      <c r="Q60" s="170"/>
      <c r="R60" s="170"/>
      <c r="S60" s="170"/>
      <c r="T60" s="170"/>
      <c r="U60" s="170"/>
      <c r="V60" s="170"/>
      <c r="W60" s="170"/>
      <c r="X60" s="170"/>
      <c r="Y60" s="170"/>
      <c r="Z60" s="170"/>
      <c r="AA60" s="170"/>
      <c r="AB60" s="170"/>
      <c r="AC60" s="170"/>
      <c r="AD60" s="170"/>
      <c r="AE60" s="170"/>
    </row>
    <row r="61" spans="1:31" x14ac:dyDescent="0.3">
      <c r="A61" s="170"/>
      <c r="B61" s="171"/>
      <c r="C61" s="170"/>
      <c r="D61" s="170"/>
      <c r="E61" s="170"/>
      <c r="F61" s="170"/>
      <c r="G61" s="175"/>
      <c r="H61" s="170"/>
      <c r="I61" s="170"/>
      <c r="J61" s="170"/>
      <c r="K61" s="170"/>
      <c r="L61" s="170"/>
      <c r="M61" s="170"/>
      <c r="N61" s="170"/>
      <c r="O61" s="170"/>
      <c r="P61" s="176"/>
      <c r="Q61" s="170"/>
      <c r="R61" s="170"/>
      <c r="S61" s="170"/>
      <c r="T61" s="170"/>
      <c r="U61" s="170"/>
      <c r="V61" s="170"/>
      <c r="W61" s="170"/>
      <c r="X61" s="170"/>
      <c r="Y61" s="170"/>
      <c r="Z61" s="170"/>
      <c r="AA61" s="170"/>
      <c r="AB61" s="170"/>
      <c r="AC61" s="170"/>
      <c r="AD61" s="170"/>
      <c r="AE61" s="170"/>
    </row>
    <row r="62" spans="1:31" x14ac:dyDescent="0.3">
      <c r="A62" s="170"/>
      <c r="B62" s="171"/>
      <c r="C62" s="170"/>
      <c r="D62" s="170"/>
      <c r="E62" s="170"/>
      <c r="F62" s="170"/>
      <c r="G62" s="175"/>
      <c r="H62" s="170"/>
      <c r="I62" s="170"/>
      <c r="J62" s="170"/>
      <c r="K62" s="170"/>
      <c r="L62" s="170"/>
      <c r="M62" s="170"/>
      <c r="N62" s="170"/>
      <c r="O62" s="170"/>
      <c r="P62" s="176"/>
      <c r="Q62" s="170"/>
      <c r="R62" s="170"/>
      <c r="S62" s="170"/>
      <c r="T62" s="170"/>
      <c r="U62" s="170"/>
      <c r="V62" s="170"/>
      <c r="W62" s="170"/>
      <c r="X62" s="170"/>
      <c r="Y62" s="170"/>
      <c r="Z62" s="170"/>
      <c r="AA62" s="170"/>
      <c r="AB62" s="170"/>
      <c r="AC62" s="170"/>
      <c r="AD62" s="170"/>
      <c r="AE62" s="170"/>
    </row>
    <row r="63" spans="1:31" x14ac:dyDescent="0.3">
      <c r="A63" s="170"/>
      <c r="B63" s="171"/>
      <c r="C63" s="170"/>
      <c r="D63" s="170"/>
      <c r="E63" s="170"/>
      <c r="F63" s="170"/>
      <c r="G63" s="175"/>
      <c r="H63" s="170"/>
      <c r="I63" s="170"/>
      <c r="J63" s="170"/>
      <c r="K63" s="170"/>
      <c r="L63" s="170"/>
      <c r="M63" s="170"/>
      <c r="N63" s="170"/>
      <c r="O63" s="170"/>
      <c r="P63" s="176"/>
      <c r="Q63" s="170"/>
      <c r="R63" s="170"/>
      <c r="S63" s="170"/>
      <c r="T63" s="170"/>
      <c r="U63" s="170"/>
      <c r="V63" s="170"/>
      <c r="W63" s="170"/>
      <c r="X63" s="170"/>
      <c r="Y63" s="170"/>
      <c r="Z63" s="170"/>
      <c r="AA63" s="170"/>
      <c r="AB63" s="170"/>
      <c r="AC63" s="170"/>
      <c r="AD63" s="170"/>
      <c r="AE63" s="170"/>
    </row>
    <row r="64" spans="1:31" x14ac:dyDescent="0.3">
      <c r="A64" s="170"/>
      <c r="B64" s="171"/>
      <c r="C64" s="170"/>
      <c r="D64" s="170"/>
      <c r="E64" s="170"/>
      <c r="F64" s="170"/>
      <c r="G64" s="175"/>
      <c r="H64" s="170"/>
      <c r="I64" s="170"/>
      <c r="J64" s="170"/>
      <c r="K64" s="170"/>
      <c r="L64" s="170"/>
      <c r="M64" s="170"/>
      <c r="N64" s="170"/>
      <c r="O64" s="170"/>
      <c r="P64" s="176"/>
      <c r="Q64" s="170"/>
      <c r="R64" s="170"/>
      <c r="S64" s="170"/>
      <c r="T64" s="170"/>
      <c r="U64" s="170"/>
      <c r="V64" s="170"/>
      <c r="W64" s="170"/>
      <c r="X64" s="170"/>
      <c r="Y64" s="170"/>
      <c r="Z64" s="170"/>
      <c r="AA64" s="170"/>
      <c r="AB64" s="170"/>
      <c r="AC64" s="170"/>
      <c r="AD64" s="170"/>
      <c r="AE64" s="170"/>
    </row>
    <row r="65" spans="1:31" x14ac:dyDescent="0.3">
      <c r="A65" s="170"/>
      <c r="B65" s="171"/>
      <c r="C65" s="170"/>
      <c r="D65" s="170"/>
      <c r="E65" s="170"/>
      <c r="F65" s="170"/>
      <c r="G65" s="175"/>
      <c r="H65" s="170"/>
      <c r="I65" s="170"/>
      <c r="J65" s="170"/>
      <c r="K65" s="170"/>
      <c r="L65" s="170"/>
      <c r="M65" s="170"/>
      <c r="N65" s="170"/>
      <c r="O65" s="170"/>
      <c r="P65" s="176"/>
      <c r="Q65" s="170"/>
      <c r="R65" s="170"/>
      <c r="S65" s="170"/>
      <c r="T65" s="170"/>
      <c r="U65" s="170"/>
      <c r="V65" s="170"/>
      <c r="W65" s="170"/>
      <c r="X65" s="170"/>
      <c r="Y65" s="170"/>
      <c r="Z65" s="170"/>
      <c r="AA65" s="170"/>
      <c r="AB65" s="170"/>
      <c r="AC65" s="170"/>
      <c r="AD65" s="170"/>
      <c r="AE65" s="170"/>
    </row>
    <row r="66" spans="1:31" x14ac:dyDescent="0.3">
      <c r="A66" s="170"/>
      <c r="B66" s="171"/>
      <c r="C66" s="170"/>
      <c r="D66" s="170"/>
      <c r="E66" s="170"/>
      <c r="F66" s="170"/>
      <c r="G66" s="175"/>
      <c r="H66" s="170"/>
      <c r="I66" s="170"/>
      <c r="J66" s="170"/>
      <c r="K66" s="170"/>
      <c r="L66" s="170"/>
      <c r="M66" s="170"/>
      <c r="N66" s="170"/>
      <c r="O66" s="170"/>
      <c r="P66" s="176"/>
      <c r="Q66" s="170"/>
      <c r="R66" s="170"/>
      <c r="S66" s="170"/>
      <c r="T66" s="170"/>
      <c r="U66" s="170"/>
      <c r="V66" s="170"/>
      <c r="W66" s="170"/>
      <c r="X66" s="170"/>
      <c r="Y66" s="170"/>
      <c r="Z66" s="170"/>
      <c r="AA66" s="170"/>
      <c r="AB66" s="170"/>
      <c r="AC66" s="170"/>
      <c r="AD66" s="170"/>
      <c r="AE66" s="170"/>
    </row>
    <row r="67" spans="1:31" x14ac:dyDescent="0.3">
      <c r="A67" s="170"/>
      <c r="B67" s="171"/>
      <c r="C67" s="170"/>
      <c r="D67" s="170"/>
      <c r="E67" s="170"/>
      <c r="F67" s="170"/>
      <c r="G67" s="175"/>
      <c r="H67" s="170"/>
      <c r="I67" s="170"/>
      <c r="J67" s="170"/>
      <c r="K67" s="170"/>
      <c r="L67" s="170"/>
      <c r="M67" s="170"/>
      <c r="N67" s="170"/>
      <c r="O67" s="170"/>
      <c r="P67" s="176"/>
      <c r="Q67" s="170"/>
      <c r="R67" s="170"/>
      <c r="S67" s="170"/>
      <c r="T67" s="170"/>
      <c r="U67" s="170"/>
      <c r="V67" s="170"/>
      <c r="W67" s="170"/>
      <c r="X67" s="170"/>
      <c r="Y67" s="170"/>
      <c r="Z67" s="170"/>
      <c r="AA67" s="170"/>
      <c r="AB67" s="170"/>
      <c r="AC67" s="170"/>
      <c r="AD67" s="170"/>
      <c r="AE67" s="170"/>
    </row>
    <row r="68" spans="1:31" x14ac:dyDescent="0.3">
      <c r="A68" s="170"/>
      <c r="B68" s="171"/>
      <c r="C68" s="170"/>
      <c r="D68" s="170"/>
      <c r="E68" s="170"/>
      <c r="F68" s="170"/>
      <c r="G68" s="175"/>
      <c r="H68" s="170"/>
      <c r="I68" s="170"/>
      <c r="J68" s="170"/>
      <c r="K68" s="170"/>
      <c r="L68" s="170"/>
      <c r="M68" s="170"/>
      <c r="N68" s="170"/>
      <c r="O68" s="170"/>
      <c r="P68" s="176"/>
      <c r="Q68" s="170"/>
      <c r="R68" s="170"/>
      <c r="S68" s="170"/>
      <c r="T68" s="170"/>
      <c r="U68" s="170"/>
      <c r="V68" s="170"/>
      <c r="W68" s="170"/>
      <c r="X68" s="170"/>
      <c r="Y68" s="170"/>
      <c r="Z68" s="170"/>
      <c r="AA68" s="170"/>
      <c r="AB68" s="170"/>
      <c r="AC68" s="170"/>
      <c r="AD68" s="170"/>
      <c r="AE68" s="170"/>
    </row>
    <row r="69" spans="1:31" x14ac:dyDescent="0.3">
      <c r="A69" s="170"/>
      <c r="B69" s="171"/>
      <c r="C69" s="170"/>
      <c r="D69" s="170"/>
      <c r="E69" s="170"/>
      <c r="F69" s="170"/>
      <c r="G69" s="175"/>
      <c r="H69" s="170"/>
      <c r="I69" s="170"/>
      <c r="J69" s="170"/>
      <c r="K69" s="170"/>
      <c r="L69" s="170"/>
      <c r="M69" s="170"/>
      <c r="N69" s="170"/>
      <c r="O69" s="170"/>
      <c r="P69" s="176"/>
      <c r="Q69" s="170"/>
      <c r="R69" s="170"/>
      <c r="S69" s="170"/>
      <c r="T69" s="170"/>
      <c r="U69" s="170"/>
      <c r="V69" s="170"/>
      <c r="W69" s="170"/>
      <c r="X69" s="170"/>
      <c r="Y69" s="170"/>
      <c r="Z69" s="170"/>
      <c r="AA69" s="170"/>
      <c r="AB69" s="170"/>
      <c r="AC69" s="170"/>
      <c r="AD69" s="170"/>
      <c r="AE69" s="170"/>
    </row>
    <row r="70" spans="1:31" x14ac:dyDescent="0.3">
      <c r="A70" s="170"/>
      <c r="B70" s="171"/>
      <c r="C70" s="170"/>
      <c r="D70" s="170"/>
      <c r="E70" s="170"/>
      <c r="F70" s="170"/>
      <c r="G70" s="175"/>
      <c r="H70" s="170"/>
      <c r="I70" s="170"/>
      <c r="J70" s="170"/>
      <c r="K70" s="170"/>
      <c r="L70" s="170"/>
      <c r="M70" s="170"/>
      <c r="N70" s="170"/>
      <c r="O70" s="170"/>
      <c r="P70" s="176"/>
      <c r="Q70" s="170"/>
      <c r="R70" s="170"/>
      <c r="S70" s="170"/>
      <c r="T70" s="170"/>
      <c r="U70" s="170"/>
      <c r="V70" s="170"/>
      <c r="W70" s="170"/>
      <c r="X70" s="170"/>
      <c r="Y70" s="170"/>
      <c r="Z70" s="170"/>
      <c r="AA70" s="170"/>
      <c r="AB70" s="170"/>
      <c r="AC70" s="170"/>
      <c r="AD70" s="170"/>
      <c r="AE70" s="170"/>
    </row>
    <row r="71" spans="1:31" x14ac:dyDescent="0.3">
      <c r="A71" s="170"/>
      <c r="B71" s="171"/>
      <c r="C71" s="170"/>
      <c r="D71" s="170"/>
      <c r="E71" s="170"/>
      <c r="F71" s="170"/>
      <c r="G71" s="175"/>
      <c r="H71" s="170"/>
      <c r="I71" s="170"/>
      <c r="J71" s="170"/>
      <c r="K71" s="170"/>
      <c r="L71" s="170"/>
      <c r="M71" s="170"/>
      <c r="N71" s="170"/>
      <c r="O71" s="170"/>
      <c r="P71" s="176"/>
      <c r="Q71" s="170"/>
      <c r="R71" s="170"/>
      <c r="S71" s="170"/>
      <c r="T71" s="170"/>
      <c r="U71" s="170"/>
      <c r="V71" s="170"/>
      <c r="W71" s="170"/>
      <c r="X71" s="170"/>
      <c r="Y71" s="170"/>
      <c r="Z71" s="170"/>
      <c r="AA71" s="170"/>
      <c r="AB71" s="170"/>
      <c r="AC71" s="170"/>
      <c r="AD71" s="170"/>
      <c r="AE71" s="170"/>
    </row>
    <row r="72" spans="1:31" x14ac:dyDescent="0.3">
      <c r="A72" s="170"/>
      <c r="B72" s="171"/>
      <c r="C72" s="170"/>
      <c r="D72" s="170"/>
      <c r="E72" s="170"/>
      <c r="F72" s="170"/>
      <c r="G72" s="175"/>
      <c r="H72" s="170"/>
      <c r="I72" s="170"/>
      <c r="J72" s="170"/>
      <c r="K72" s="170"/>
      <c r="L72" s="170"/>
      <c r="M72" s="170"/>
      <c r="N72" s="170"/>
      <c r="O72" s="170"/>
      <c r="P72" s="176"/>
      <c r="Q72" s="170"/>
      <c r="R72" s="170"/>
      <c r="S72" s="170"/>
      <c r="T72" s="170"/>
      <c r="U72" s="170"/>
      <c r="V72" s="170"/>
      <c r="W72" s="170"/>
      <c r="X72" s="170"/>
      <c r="Y72" s="170"/>
      <c r="Z72" s="170"/>
      <c r="AA72" s="170"/>
      <c r="AB72" s="170"/>
      <c r="AC72" s="170"/>
      <c r="AD72" s="170"/>
      <c r="AE72" s="170"/>
    </row>
    <row r="73" spans="1:31" x14ac:dyDescent="0.3">
      <c r="A73" s="170"/>
      <c r="B73" s="171"/>
      <c r="C73" s="170"/>
      <c r="D73" s="170"/>
      <c r="E73" s="170"/>
      <c r="F73" s="170"/>
      <c r="G73" s="175"/>
      <c r="H73" s="170"/>
      <c r="I73" s="170"/>
      <c r="J73" s="170"/>
      <c r="K73" s="170"/>
      <c r="L73" s="170"/>
      <c r="M73" s="170"/>
      <c r="N73" s="170"/>
      <c r="O73" s="170"/>
      <c r="P73" s="176"/>
      <c r="Q73" s="170"/>
      <c r="R73" s="170"/>
      <c r="S73" s="170"/>
      <c r="T73" s="170"/>
      <c r="U73" s="170"/>
      <c r="V73" s="170"/>
      <c r="W73" s="170"/>
      <c r="X73" s="170"/>
      <c r="Y73" s="170"/>
      <c r="Z73" s="170"/>
      <c r="AA73" s="170"/>
      <c r="AB73" s="170"/>
      <c r="AC73" s="170"/>
      <c r="AD73" s="170"/>
      <c r="AE73" s="170"/>
    </row>
    <row r="74" spans="1:31" x14ac:dyDescent="0.3">
      <c r="A74" s="170"/>
      <c r="B74" s="171"/>
      <c r="C74" s="170"/>
      <c r="D74" s="170"/>
      <c r="E74" s="170"/>
      <c r="F74" s="170"/>
      <c r="G74" s="175"/>
      <c r="H74" s="170"/>
      <c r="I74" s="170"/>
      <c r="J74" s="170"/>
      <c r="K74" s="170"/>
      <c r="L74" s="170"/>
      <c r="M74" s="170"/>
      <c r="N74" s="170"/>
      <c r="O74" s="170"/>
      <c r="P74" s="176"/>
      <c r="Q74" s="170"/>
      <c r="R74" s="170"/>
      <c r="S74" s="170"/>
      <c r="T74" s="170"/>
    </row>
    <row r="75" spans="1:31" x14ac:dyDescent="0.3">
      <c r="A75" s="170"/>
      <c r="B75" s="171"/>
      <c r="C75" s="170"/>
      <c r="D75" s="170"/>
      <c r="E75" s="170"/>
      <c r="F75" s="170"/>
      <c r="G75" s="175"/>
      <c r="H75" s="170"/>
      <c r="I75" s="170"/>
      <c r="J75" s="170"/>
      <c r="K75" s="170"/>
      <c r="L75" s="170"/>
      <c r="M75" s="170"/>
      <c r="N75" s="170"/>
      <c r="O75" s="170"/>
      <c r="P75" s="176"/>
      <c r="Q75" s="170"/>
      <c r="R75" s="170"/>
      <c r="S75" s="170"/>
      <c r="T75" s="170"/>
    </row>
    <row r="76" spans="1:31" x14ac:dyDescent="0.3">
      <c r="A76" s="170"/>
      <c r="B76" s="171"/>
      <c r="C76" s="170"/>
      <c r="D76" s="170"/>
      <c r="E76" s="170"/>
      <c r="F76" s="170"/>
      <c r="G76" s="175"/>
      <c r="H76" s="170"/>
      <c r="I76" s="170"/>
      <c r="J76" s="170"/>
      <c r="K76" s="170"/>
      <c r="L76" s="170"/>
      <c r="M76" s="170"/>
      <c r="N76" s="170"/>
      <c r="O76" s="170"/>
      <c r="P76" s="176"/>
      <c r="Q76" s="170"/>
      <c r="R76" s="170"/>
      <c r="S76" s="170"/>
      <c r="T76" s="170"/>
    </row>
    <row r="77" spans="1:31" x14ac:dyDescent="0.3">
      <c r="A77" s="170"/>
      <c r="B77" s="171"/>
      <c r="C77" s="170"/>
      <c r="D77" s="170"/>
      <c r="E77" s="170"/>
      <c r="F77" s="170"/>
      <c r="G77" s="175"/>
      <c r="H77" s="170"/>
      <c r="I77" s="170"/>
      <c r="J77" s="170"/>
      <c r="K77" s="170"/>
      <c r="L77" s="170"/>
      <c r="M77" s="170"/>
      <c r="N77" s="170"/>
      <c r="O77" s="170"/>
      <c r="P77" s="176"/>
      <c r="Q77" s="170"/>
      <c r="R77" s="170"/>
      <c r="S77" s="170"/>
      <c r="T77" s="170"/>
    </row>
    <row r="78" spans="1:31" x14ac:dyDescent="0.3">
      <c r="A78" s="170"/>
      <c r="B78" s="171"/>
      <c r="C78" s="170"/>
      <c r="D78" s="170"/>
      <c r="E78" s="170"/>
      <c r="F78" s="170"/>
      <c r="G78" s="175"/>
      <c r="H78" s="170"/>
      <c r="I78" s="170"/>
      <c r="J78" s="170"/>
      <c r="K78" s="170"/>
      <c r="L78" s="170"/>
      <c r="M78" s="170"/>
      <c r="N78" s="170"/>
      <c r="O78" s="170"/>
      <c r="P78" s="176"/>
      <c r="Q78" s="170"/>
      <c r="R78" s="170"/>
      <c r="S78" s="170"/>
      <c r="T78" s="170"/>
    </row>
    <row r="79" spans="1:31" x14ac:dyDescent="0.3">
      <c r="A79" s="170"/>
      <c r="B79" s="171"/>
      <c r="C79" s="170"/>
      <c r="D79" s="170"/>
      <c r="E79" s="170"/>
      <c r="F79" s="170"/>
      <c r="G79" s="175"/>
      <c r="H79" s="170"/>
      <c r="I79" s="170"/>
      <c r="J79" s="170"/>
      <c r="K79" s="170"/>
      <c r="L79" s="170"/>
      <c r="M79" s="170"/>
      <c r="N79" s="170"/>
      <c r="O79" s="170"/>
      <c r="P79" s="176"/>
      <c r="Q79" s="170"/>
      <c r="R79" s="170"/>
      <c r="S79" s="170"/>
      <c r="T79" s="170"/>
    </row>
    <row r="80" spans="1:31" x14ac:dyDescent="0.3">
      <c r="A80" s="170"/>
      <c r="B80" s="171"/>
      <c r="C80" s="170"/>
      <c r="D80" s="170"/>
      <c r="E80" s="170"/>
      <c r="F80" s="170"/>
      <c r="G80" s="175"/>
      <c r="H80" s="170"/>
      <c r="I80" s="170"/>
      <c r="J80" s="170"/>
      <c r="K80" s="170"/>
      <c r="L80" s="170"/>
      <c r="M80" s="170"/>
      <c r="N80" s="170"/>
      <c r="O80" s="170"/>
      <c r="P80" s="176"/>
      <c r="Q80" s="170"/>
      <c r="R80" s="170"/>
      <c r="S80" s="170"/>
      <c r="T80" s="170"/>
    </row>
    <row r="81" spans="1:20" x14ac:dyDescent="0.3">
      <c r="A81" s="170"/>
      <c r="B81" s="171"/>
      <c r="C81" s="170"/>
      <c r="D81" s="170"/>
      <c r="E81" s="170"/>
      <c r="F81" s="170"/>
      <c r="G81" s="175"/>
      <c r="H81" s="170"/>
      <c r="I81" s="170"/>
      <c r="J81" s="170"/>
      <c r="K81" s="170"/>
      <c r="L81" s="170"/>
      <c r="M81" s="170"/>
      <c r="N81" s="170"/>
      <c r="O81" s="170"/>
      <c r="P81" s="176"/>
      <c r="Q81" s="170"/>
      <c r="R81" s="170"/>
      <c r="S81" s="170"/>
      <c r="T81" s="170"/>
    </row>
    <row r="82" spans="1:20" x14ac:dyDescent="0.3">
      <c r="A82" s="170"/>
      <c r="B82" s="171"/>
      <c r="C82" s="170"/>
      <c r="D82" s="170"/>
      <c r="E82" s="170"/>
      <c r="F82" s="170"/>
      <c r="G82" s="175"/>
      <c r="H82" s="170"/>
      <c r="I82" s="170"/>
      <c r="J82" s="170"/>
      <c r="K82" s="170"/>
      <c r="L82" s="170"/>
      <c r="M82" s="170"/>
      <c r="N82" s="170"/>
      <c r="O82" s="170"/>
      <c r="P82" s="176"/>
      <c r="Q82" s="170"/>
      <c r="R82" s="170"/>
      <c r="S82" s="170"/>
      <c r="T82" s="170"/>
    </row>
    <row r="83" spans="1:20" x14ac:dyDescent="0.3">
      <c r="A83" s="170"/>
      <c r="B83" s="171"/>
      <c r="C83" s="170"/>
      <c r="D83" s="170"/>
      <c r="E83" s="170"/>
      <c r="F83" s="170"/>
      <c r="G83" s="175"/>
      <c r="H83" s="170"/>
      <c r="I83" s="170"/>
      <c r="J83" s="170"/>
      <c r="K83" s="170"/>
      <c r="L83" s="170"/>
      <c r="M83" s="170"/>
      <c r="N83" s="170"/>
      <c r="O83" s="170"/>
      <c r="P83" s="176"/>
      <c r="Q83" s="170"/>
      <c r="R83" s="170"/>
      <c r="S83" s="170"/>
      <c r="T83" s="170"/>
    </row>
    <row r="84" spans="1:20" x14ac:dyDescent="0.3">
      <c r="A84" s="170"/>
      <c r="B84" s="171"/>
      <c r="C84" s="170"/>
      <c r="D84" s="170"/>
      <c r="E84" s="170"/>
      <c r="F84" s="170"/>
      <c r="G84" s="175"/>
      <c r="H84" s="170"/>
      <c r="I84" s="170"/>
      <c r="J84" s="170"/>
      <c r="K84" s="170"/>
      <c r="L84" s="170"/>
      <c r="M84" s="170"/>
      <c r="N84" s="170"/>
      <c r="O84" s="170"/>
      <c r="P84" s="176"/>
      <c r="Q84" s="170"/>
      <c r="R84" s="170"/>
      <c r="S84" s="170"/>
      <c r="T84" s="170"/>
    </row>
    <row r="85" spans="1:20" x14ac:dyDescent="0.3">
      <c r="A85" s="170"/>
      <c r="B85" s="171"/>
      <c r="C85" s="170"/>
      <c r="D85" s="170"/>
      <c r="E85" s="170"/>
      <c r="F85" s="170"/>
      <c r="G85" s="175"/>
      <c r="H85" s="170"/>
      <c r="I85" s="170"/>
      <c r="J85" s="170"/>
      <c r="K85" s="170"/>
      <c r="L85" s="170"/>
      <c r="M85" s="170"/>
      <c r="N85" s="170"/>
      <c r="O85" s="170"/>
      <c r="P85" s="176"/>
      <c r="Q85" s="170"/>
      <c r="R85" s="170"/>
      <c r="S85" s="170"/>
      <c r="T85" s="170"/>
    </row>
    <row r="86" spans="1:20" x14ac:dyDescent="0.3">
      <c r="A86" s="170"/>
      <c r="B86" s="171"/>
      <c r="C86" s="170"/>
      <c r="D86" s="170"/>
      <c r="E86" s="170"/>
      <c r="F86" s="170"/>
      <c r="G86" s="175"/>
      <c r="H86" s="170"/>
      <c r="I86" s="170"/>
      <c r="J86" s="170"/>
      <c r="K86" s="170"/>
      <c r="L86" s="170"/>
      <c r="M86" s="170"/>
      <c r="N86" s="170"/>
      <c r="O86" s="170"/>
      <c r="P86" s="176"/>
      <c r="Q86" s="170"/>
      <c r="R86" s="170"/>
      <c r="S86" s="170"/>
      <c r="T86" s="170"/>
    </row>
    <row r="87" spans="1:20" x14ac:dyDescent="0.3">
      <c r="A87" s="170"/>
      <c r="B87" s="171"/>
      <c r="C87" s="170"/>
      <c r="D87" s="170"/>
      <c r="E87" s="170"/>
      <c r="F87" s="170"/>
      <c r="G87" s="175"/>
      <c r="H87" s="170"/>
      <c r="I87" s="170"/>
      <c r="J87" s="170"/>
      <c r="K87" s="170"/>
      <c r="L87" s="170"/>
      <c r="M87" s="170"/>
      <c r="N87" s="170"/>
      <c r="O87" s="170"/>
      <c r="P87" s="176"/>
      <c r="Q87" s="170"/>
      <c r="R87" s="170"/>
      <c r="S87" s="170"/>
      <c r="T87" s="170"/>
    </row>
    <row r="88" spans="1:20" x14ac:dyDescent="0.3">
      <c r="A88" s="170"/>
      <c r="B88" s="171"/>
      <c r="C88" s="170"/>
      <c r="D88" s="170"/>
      <c r="E88" s="170"/>
      <c r="F88" s="170"/>
      <c r="G88" s="175"/>
      <c r="H88" s="170"/>
      <c r="I88" s="170"/>
      <c r="J88" s="170"/>
      <c r="K88" s="170"/>
      <c r="L88" s="170"/>
      <c r="M88" s="170"/>
      <c r="N88" s="170"/>
      <c r="O88" s="170"/>
      <c r="P88" s="176"/>
      <c r="Q88" s="170"/>
      <c r="R88" s="170"/>
      <c r="S88" s="170"/>
      <c r="T88" s="170"/>
    </row>
    <row r="89" spans="1:20" x14ac:dyDescent="0.3">
      <c r="A89" s="170"/>
      <c r="B89" s="171"/>
      <c r="C89" s="170"/>
      <c r="D89" s="170"/>
      <c r="E89" s="170"/>
      <c r="F89" s="170"/>
      <c r="G89" s="175"/>
      <c r="H89" s="170"/>
      <c r="I89" s="170"/>
      <c r="J89" s="170"/>
      <c r="K89" s="170"/>
      <c r="L89" s="170"/>
      <c r="M89" s="170"/>
      <c r="N89" s="170"/>
      <c r="O89" s="170"/>
      <c r="P89" s="176"/>
      <c r="Q89" s="170"/>
      <c r="R89" s="170"/>
      <c r="S89" s="170"/>
      <c r="T89" s="170"/>
    </row>
    <row r="90" spans="1:20" x14ac:dyDescent="0.3">
      <c r="A90" s="170"/>
      <c r="B90" s="171"/>
      <c r="C90" s="170"/>
      <c r="D90" s="170"/>
      <c r="E90" s="170"/>
      <c r="F90" s="170"/>
      <c r="G90" s="175"/>
      <c r="H90" s="170"/>
      <c r="I90" s="170"/>
      <c r="J90" s="170"/>
      <c r="K90" s="170"/>
      <c r="L90" s="170"/>
      <c r="M90" s="170"/>
      <c r="N90" s="170"/>
      <c r="O90" s="170"/>
      <c r="P90" s="176"/>
      <c r="Q90" s="170"/>
      <c r="R90" s="170"/>
      <c r="S90" s="170"/>
      <c r="T90" s="170"/>
    </row>
    <row r="91" spans="1:20" x14ac:dyDescent="0.3">
      <c r="A91" s="170"/>
      <c r="B91" s="171"/>
      <c r="C91" s="170"/>
      <c r="D91" s="170"/>
      <c r="E91" s="170"/>
      <c r="F91" s="170"/>
      <c r="G91" s="175"/>
      <c r="H91" s="170"/>
      <c r="I91" s="170"/>
      <c r="J91" s="170"/>
      <c r="K91" s="170"/>
      <c r="L91" s="170"/>
      <c r="M91" s="170"/>
      <c r="N91" s="170"/>
      <c r="O91" s="170"/>
      <c r="P91" s="176"/>
      <c r="Q91" s="170"/>
      <c r="R91" s="170"/>
      <c r="S91" s="170"/>
      <c r="T91" s="170"/>
    </row>
  </sheetData>
  <mergeCells count="107">
    <mergeCell ref="B5:N5"/>
    <mergeCell ref="H6:I7"/>
    <mergeCell ref="Q28:R30"/>
    <mergeCell ref="H1:H2"/>
    <mergeCell ref="G6:G7"/>
    <mergeCell ref="F1:F2"/>
    <mergeCell ref="O5:R5"/>
    <mergeCell ref="F6:F7"/>
    <mergeCell ref="P6:P7"/>
    <mergeCell ref="Q6:R6"/>
    <mergeCell ref="B4:R4"/>
    <mergeCell ref="B6:B7"/>
    <mergeCell ref="E6:E7"/>
    <mergeCell ref="C6:C7"/>
    <mergeCell ref="D6:D7"/>
    <mergeCell ref="O6:O7"/>
    <mergeCell ref="F15:F18"/>
    <mergeCell ref="O8:O10"/>
    <mergeCell ref="B28:O28"/>
    <mergeCell ref="P8:P10"/>
    <mergeCell ref="B11:B14"/>
    <mergeCell ref="C11:C14"/>
    <mergeCell ref="D11:D14"/>
    <mergeCell ref="E11:E14"/>
    <mergeCell ref="D32:E32"/>
    <mergeCell ref="D33:E33"/>
    <mergeCell ref="B22:B26"/>
    <mergeCell ref="I25:I26"/>
    <mergeCell ref="K22:K26"/>
    <mergeCell ref="L22:L26"/>
    <mergeCell ref="M22:M26"/>
    <mergeCell ref="N22:N26"/>
    <mergeCell ref="J22:J26"/>
    <mergeCell ref="C22:C26"/>
    <mergeCell ref="D22:D26"/>
    <mergeCell ref="E22:E26"/>
    <mergeCell ref="F22:F26"/>
    <mergeCell ref="H22:H26"/>
    <mergeCell ref="G25:G26"/>
    <mergeCell ref="G23:G24"/>
    <mergeCell ref="G33:H33"/>
    <mergeCell ref="C27:G27"/>
    <mergeCell ref="G32:H32"/>
    <mergeCell ref="F11:F14"/>
    <mergeCell ref="H11:H14"/>
    <mergeCell ref="K11:K14"/>
    <mergeCell ref="L11:L14"/>
    <mergeCell ref="M11:M14"/>
    <mergeCell ref="N11:N14"/>
    <mergeCell ref="B8:B10"/>
    <mergeCell ref="C8:C10"/>
    <mergeCell ref="D8:D10"/>
    <mergeCell ref="E8:E10"/>
    <mergeCell ref="F8:F10"/>
    <mergeCell ref="H8:H10"/>
    <mergeCell ref="K8:K10"/>
    <mergeCell ref="L8:L10"/>
    <mergeCell ref="M8:M10"/>
    <mergeCell ref="N8:N10"/>
    <mergeCell ref="I8:I9"/>
    <mergeCell ref="I13:I14"/>
    <mergeCell ref="G12:G13"/>
    <mergeCell ref="R15:R18"/>
    <mergeCell ref="N15:N18"/>
    <mergeCell ref="N19:N21"/>
    <mergeCell ref="H15:H18"/>
    <mergeCell ref="K15:K18"/>
    <mergeCell ref="L15:L18"/>
    <mergeCell ref="M15:M18"/>
    <mergeCell ref="B15:B18"/>
    <mergeCell ref="C15:C18"/>
    <mergeCell ref="D15:D18"/>
    <mergeCell ref="E15:E18"/>
    <mergeCell ref="B19:B21"/>
    <mergeCell ref="C19:C21"/>
    <mergeCell ref="D19:D21"/>
    <mergeCell ref="E19:E21"/>
    <mergeCell ref="F19:F21"/>
    <mergeCell ref="H19:H21"/>
    <mergeCell ref="K19:K21"/>
    <mergeCell ref="L19:L21"/>
    <mergeCell ref="M19:M21"/>
    <mergeCell ref="G15:G16"/>
    <mergeCell ref="P32:R32"/>
    <mergeCell ref="P33:R33"/>
    <mergeCell ref="J6:N6"/>
    <mergeCell ref="J8:J10"/>
    <mergeCell ref="J11:J14"/>
    <mergeCell ref="J15:J18"/>
    <mergeCell ref="J19:J21"/>
    <mergeCell ref="Q19:Q21"/>
    <mergeCell ref="R19:R21"/>
    <mergeCell ref="Q22:Q26"/>
    <mergeCell ref="R22:R26"/>
    <mergeCell ref="O11:O14"/>
    <mergeCell ref="P11:P14"/>
    <mergeCell ref="O15:O18"/>
    <mergeCell ref="O19:O21"/>
    <mergeCell ref="O22:O26"/>
    <mergeCell ref="P15:P18"/>
    <mergeCell ref="P19:P21"/>
    <mergeCell ref="P22:P26"/>
    <mergeCell ref="Q8:Q10"/>
    <mergeCell ref="R8:R10"/>
    <mergeCell ref="Q11:Q14"/>
    <mergeCell ref="R11:R14"/>
    <mergeCell ref="Q15:Q18"/>
  </mergeCells>
  <conditionalFormatting sqref="O8 O11 O15 O19 O22">
    <cfRule type="cellIs" dxfId="4" priority="2" operator="greaterThan">
      <formula>100</formula>
    </cfRule>
  </conditionalFormatting>
  <dataValidations count="1">
    <dataValidation allowBlank="1" showInputMessage="1" showErrorMessage="1" errorTitle="error" error="solo datos númericos" sqref="H8:H26" xr:uid="{00000000-0002-0000-0200-000000000000}"/>
  </dataValidations>
  <printOptions horizontalCentered="1"/>
  <pageMargins left="0.25" right="0.25" top="0.75" bottom="0.75" header="0.3" footer="0.3"/>
  <pageSetup scale="50" fitToHeight="2" orientation="landscape" r:id="rId1"/>
  <rowBreaks count="1" manualBreakCount="1">
    <brk id="18" min="1" max="1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38"/>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8" x14ac:dyDescent="0.25">
      <c r="B2" s="217" t="s">
        <v>118</v>
      </c>
      <c r="C2" s="217"/>
      <c r="D2" s="217"/>
      <c r="E2" s="217"/>
      <c r="F2" s="399"/>
      <c r="G2" s="399"/>
      <c r="H2" s="399"/>
      <c r="I2" s="399"/>
      <c r="J2" s="399"/>
      <c r="K2" s="399"/>
      <c r="L2" s="399"/>
      <c r="M2" s="399"/>
      <c r="N2" s="399"/>
      <c r="O2" s="399"/>
      <c r="P2" s="399"/>
      <c r="Q2" s="399"/>
      <c r="R2" s="399"/>
    </row>
    <row r="3" spans="1:18" x14ac:dyDescent="0.25">
      <c r="B3" s="233" t="s">
        <v>1</v>
      </c>
      <c r="C3" s="233"/>
      <c r="D3" s="233"/>
      <c r="E3" s="233"/>
      <c r="F3" s="31"/>
      <c r="G3" s="31"/>
      <c r="H3" s="31"/>
      <c r="I3" s="31"/>
      <c r="J3" s="31"/>
      <c r="K3" s="31"/>
      <c r="L3" s="31"/>
      <c r="M3" s="31"/>
      <c r="N3" s="31"/>
      <c r="O3" s="31"/>
      <c r="P3" s="31"/>
      <c r="Q3" s="31"/>
      <c r="R3" s="31"/>
    </row>
    <row r="4" spans="1:18" ht="27" customHeight="1" x14ac:dyDescent="0.25">
      <c r="C4" s="2" t="s">
        <v>2</v>
      </c>
      <c r="D4" s="5" t="str">
        <f>'Concertacion '!D4</f>
        <v xml:space="preserve">Departamento Administrativo de la Funcion Publica </v>
      </c>
    </row>
    <row r="5" spans="1:18" x14ac:dyDescent="0.25">
      <c r="C5" s="2" t="s">
        <v>4</v>
      </c>
      <c r="D5" s="5" t="str">
        <f>'Concertacion '!D5</f>
        <v xml:space="preserve">Direccion de Empleo Publico </v>
      </c>
    </row>
    <row r="6" spans="1:18" x14ac:dyDescent="0.25">
      <c r="C6" s="4" t="s">
        <v>6</v>
      </c>
      <c r="D6" s="5" t="str">
        <f>'Concertacion '!D6</f>
        <v>Alex Rios</v>
      </c>
    </row>
    <row r="7" spans="1:18" x14ac:dyDescent="0.25">
      <c r="C7" s="4" t="s">
        <v>8</v>
      </c>
      <c r="D7" s="5" t="str">
        <f>'Concertacion '!D7</f>
        <v>Daniel Gomez</v>
      </c>
    </row>
    <row r="8" spans="1:18" x14ac:dyDescent="0.25">
      <c r="C8" s="4" t="s">
        <v>119</v>
      </c>
      <c r="D8" s="6">
        <v>41715</v>
      </c>
      <c r="F8" s="7"/>
    </row>
    <row r="9" spans="1:18" x14ac:dyDescent="0.25">
      <c r="C9" s="227" t="s">
        <v>120</v>
      </c>
      <c r="D9" s="5" t="s">
        <v>121</v>
      </c>
      <c r="G9" s="7"/>
    </row>
    <row r="10" spans="1:18" x14ac:dyDescent="0.25">
      <c r="C10" s="227"/>
      <c r="D10" s="5" t="s">
        <v>13</v>
      </c>
    </row>
    <row r="11" spans="1:18" x14ac:dyDescent="0.25">
      <c r="C11" s="2" t="s">
        <v>122</v>
      </c>
      <c r="D11" s="5" t="s">
        <v>121</v>
      </c>
    </row>
    <row r="12" spans="1:18" x14ac:dyDescent="0.25">
      <c r="C12" s="2"/>
      <c r="D12" s="5" t="s">
        <v>123</v>
      </c>
    </row>
    <row r="13" spans="1:18" x14ac:dyDescent="0.25">
      <c r="D13" s="26"/>
    </row>
    <row r="14" spans="1:18" ht="15.75" thickBot="1" x14ac:dyDescent="0.3"/>
    <row r="15" spans="1:18" ht="15.75" thickBot="1" x14ac:dyDescent="0.3">
      <c r="A15" s="400" t="s">
        <v>14</v>
      </c>
      <c r="B15" s="401"/>
      <c r="C15" s="401"/>
      <c r="D15" s="401"/>
      <c r="E15" s="401"/>
      <c r="F15" s="401"/>
      <c r="G15" s="401"/>
      <c r="H15" s="402" t="s">
        <v>124</v>
      </c>
      <c r="I15" s="403"/>
      <c r="J15" s="403"/>
      <c r="K15" s="403"/>
      <c r="L15" s="403"/>
      <c r="M15" s="403"/>
      <c r="N15" s="403"/>
      <c r="O15" s="403"/>
      <c r="P15" s="403"/>
      <c r="Q15" s="403"/>
      <c r="R15" s="404"/>
    </row>
    <row r="16" spans="1:18" ht="28.5" customHeight="1" x14ac:dyDescent="0.25">
      <c r="A16" s="112" t="s">
        <v>17</v>
      </c>
      <c r="B16" s="112" t="s">
        <v>18</v>
      </c>
      <c r="C16" s="121" t="s">
        <v>19</v>
      </c>
      <c r="D16" s="112" t="s">
        <v>20</v>
      </c>
      <c r="E16" s="112" t="s">
        <v>125</v>
      </c>
      <c r="F16" s="112" t="s">
        <v>22</v>
      </c>
      <c r="G16" s="32" t="s">
        <v>23</v>
      </c>
      <c r="H16" s="394" t="s">
        <v>126</v>
      </c>
      <c r="I16" s="395"/>
      <c r="J16" s="395"/>
      <c r="K16" s="396"/>
      <c r="L16" s="112" t="s">
        <v>127</v>
      </c>
      <c r="M16" s="397" t="s">
        <v>128</v>
      </c>
      <c r="N16" s="238" t="s">
        <v>129</v>
      </c>
      <c r="O16" s="394" t="s">
        <v>130</v>
      </c>
      <c r="P16" s="396"/>
      <c r="Q16" s="394" t="s">
        <v>16</v>
      </c>
      <c r="R16" s="396"/>
    </row>
    <row r="17" spans="1:18" ht="30" customHeight="1" x14ac:dyDescent="0.25">
      <c r="A17" s="231" t="s">
        <v>26</v>
      </c>
      <c r="B17" s="232">
        <v>0.3</v>
      </c>
      <c r="C17" s="218" t="s">
        <v>27</v>
      </c>
      <c r="D17" s="9" t="s">
        <v>28</v>
      </c>
      <c r="E17" s="218">
        <v>4</v>
      </c>
      <c r="F17" s="218" t="s">
        <v>29</v>
      </c>
      <c r="G17" s="224" t="s">
        <v>30</v>
      </c>
      <c r="H17" s="110" t="s">
        <v>131</v>
      </c>
      <c r="I17" s="110" t="s">
        <v>132</v>
      </c>
      <c r="J17" s="110" t="s">
        <v>133</v>
      </c>
      <c r="K17" s="110" t="s">
        <v>134</v>
      </c>
      <c r="L17" s="8" t="s">
        <v>135</v>
      </c>
      <c r="M17" s="398"/>
      <c r="N17" s="239"/>
      <c r="O17" s="19" t="s">
        <v>136</v>
      </c>
      <c r="P17" s="19" t="s">
        <v>114</v>
      </c>
      <c r="Q17" s="19" t="s">
        <v>24</v>
      </c>
      <c r="R17" s="19" t="s">
        <v>25</v>
      </c>
    </row>
    <row r="18" spans="1:18" ht="45" customHeight="1" x14ac:dyDescent="0.25">
      <c r="A18" s="231"/>
      <c r="B18" s="231"/>
      <c r="C18" s="219"/>
      <c r="D18" s="10" t="s">
        <v>31</v>
      </c>
      <c r="E18" s="219"/>
      <c r="F18" s="219"/>
      <c r="G18" s="224"/>
      <c r="H18" s="408">
        <v>0.25</v>
      </c>
      <c r="I18" s="408">
        <f>1/E17</f>
        <v>0.25</v>
      </c>
      <c r="J18" s="408"/>
      <c r="K18" s="408"/>
      <c r="L18" s="405">
        <f>SUM(H18:K18)</f>
        <v>0.5</v>
      </c>
      <c r="M18" s="405">
        <f>2*B17/E17</f>
        <v>0.15</v>
      </c>
      <c r="N18" s="413" t="s">
        <v>137</v>
      </c>
      <c r="O18" s="413" t="s">
        <v>138</v>
      </c>
      <c r="P18" s="218" t="s">
        <v>139</v>
      </c>
      <c r="Q18" s="413" t="s">
        <v>140</v>
      </c>
      <c r="R18" s="218"/>
    </row>
    <row r="19" spans="1:18" ht="35.25" customHeight="1" x14ac:dyDescent="0.25">
      <c r="A19" s="231"/>
      <c r="B19" s="231"/>
      <c r="C19" s="219"/>
      <c r="D19" s="10" t="s">
        <v>32</v>
      </c>
      <c r="E19" s="219"/>
      <c r="F19" s="219"/>
      <c r="G19" s="224"/>
      <c r="H19" s="409"/>
      <c r="I19" s="411"/>
      <c r="J19" s="411"/>
      <c r="K19" s="411"/>
      <c r="L19" s="406"/>
      <c r="M19" s="406"/>
      <c r="N19" s="414"/>
      <c r="O19" s="414"/>
      <c r="P19" s="219"/>
      <c r="Q19" s="414"/>
      <c r="R19" s="219"/>
    </row>
    <row r="20" spans="1:18" ht="39.75" customHeight="1" x14ac:dyDescent="0.25">
      <c r="A20" s="231"/>
      <c r="B20" s="231"/>
      <c r="C20" s="220"/>
      <c r="D20" s="10" t="s">
        <v>33</v>
      </c>
      <c r="E20" s="220"/>
      <c r="F20" s="220"/>
      <c r="G20" s="224"/>
      <c r="H20" s="410"/>
      <c r="I20" s="412"/>
      <c r="J20" s="412"/>
      <c r="K20" s="412"/>
      <c r="L20" s="407"/>
      <c r="M20" s="407"/>
      <c r="N20" s="415"/>
      <c r="O20" s="415"/>
      <c r="P20" s="220"/>
      <c r="Q20" s="415"/>
      <c r="R20" s="220"/>
    </row>
    <row r="21" spans="1:18" ht="56.25" customHeight="1" x14ac:dyDescent="0.25">
      <c r="A21" s="237" t="s">
        <v>34</v>
      </c>
      <c r="B21" s="221">
        <v>0.4</v>
      </c>
      <c r="C21" s="218" t="s">
        <v>35</v>
      </c>
      <c r="D21" s="10" t="s">
        <v>141</v>
      </c>
      <c r="E21" s="218">
        <v>20</v>
      </c>
      <c r="F21" s="218" t="s">
        <v>37</v>
      </c>
      <c r="G21" s="218" t="s">
        <v>142</v>
      </c>
      <c r="H21" s="408">
        <v>0.08</v>
      </c>
      <c r="I21" s="408">
        <f>7/E21</f>
        <v>0.35</v>
      </c>
      <c r="J21" s="416"/>
      <c r="K21" s="218"/>
      <c r="L21" s="416">
        <f>+H21+I21+J21+K21</f>
        <v>0.43</v>
      </c>
      <c r="M21" s="416">
        <f>9*B21/E21</f>
        <v>0.18</v>
      </c>
      <c r="N21" s="218"/>
      <c r="O21" s="218"/>
      <c r="P21" s="218"/>
      <c r="Q21" s="218"/>
      <c r="R21" s="241"/>
    </row>
    <row r="22" spans="1:18" ht="47.25" customHeight="1" x14ac:dyDescent="0.25">
      <c r="A22" s="238"/>
      <c r="B22" s="222"/>
      <c r="C22" s="219"/>
      <c r="D22" s="10" t="s">
        <v>39</v>
      </c>
      <c r="E22" s="219"/>
      <c r="F22" s="219"/>
      <c r="G22" s="219"/>
      <c r="H22" s="411"/>
      <c r="I22" s="411"/>
      <c r="J22" s="219"/>
      <c r="K22" s="219"/>
      <c r="L22" s="417"/>
      <c r="M22" s="417"/>
      <c r="N22" s="219"/>
      <c r="O22" s="219"/>
      <c r="P22" s="219"/>
      <c r="Q22" s="219"/>
      <c r="R22" s="242"/>
    </row>
    <row r="23" spans="1:18" ht="57" customHeight="1" x14ac:dyDescent="0.25">
      <c r="A23" s="239"/>
      <c r="B23" s="223"/>
      <c r="C23" s="220"/>
      <c r="D23" s="10" t="s">
        <v>41</v>
      </c>
      <c r="E23" s="219"/>
      <c r="F23" s="220"/>
      <c r="G23" s="220"/>
      <c r="H23" s="412"/>
      <c r="I23" s="412"/>
      <c r="J23" s="220"/>
      <c r="K23" s="220"/>
      <c r="L23" s="418"/>
      <c r="M23" s="418"/>
      <c r="N23" s="220"/>
      <c r="O23" s="220"/>
      <c r="P23" s="220"/>
      <c r="Q23" s="220"/>
      <c r="R23" s="243"/>
    </row>
    <row r="24" spans="1:18" ht="55.5" customHeight="1" x14ac:dyDescent="0.25">
      <c r="A24" s="237" t="s">
        <v>43</v>
      </c>
      <c r="B24" s="221">
        <v>0.3</v>
      </c>
      <c r="C24" s="218" t="s">
        <v>44</v>
      </c>
      <c r="D24" s="10" t="s">
        <v>45</v>
      </c>
      <c r="E24" s="218">
        <v>15</v>
      </c>
      <c r="F24" s="218" t="s">
        <v>29</v>
      </c>
      <c r="G24" s="218" t="s">
        <v>42</v>
      </c>
      <c r="H24" s="408">
        <v>0.1</v>
      </c>
      <c r="I24" s="408">
        <f>5/E24</f>
        <v>0.33333333333333331</v>
      </c>
      <c r="J24" s="218"/>
      <c r="K24" s="218"/>
      <c r="L24" s="416">
        <f>+H24+I24+J24+K24</f>
        <v>0.43333333333333335</v>
      </c>
      <c r="M24" s="416">
        <f>8*B24/E24</f>
        <v>0.16</v>
      </c>
      <c r="N24" s="218"/>
      <c r="O24" s="218"/>
      <c r="P24" s="218"/>
      <c r="Q24" s="218"/>
      <c r="R24" s="218"/>
    </row>
    <row r="25" spans="1:18" ht="39.75" customHeight="1" x14ac:dyDescent="0.25">
      <c r="A25" s="238"/>
      <c r="B25" s="222"/>
      <c r="C25" s="219"/>
      <c r="D25" s="10" t="s">
        <v>46</v>
      </c>
      <c r="E25" s="219"/>
      <c r="F25" s="219"/>
      <c r="G25" s="219"/>
      <c r="H25" s="411"/>
      <c r="I25" s="411"/>
      <c r="J25" s="219"/>
      <c r="K25" s="219"/>
      <c r="L25" s="417"/>
      <c r="M25" s="417"/>
      <c r="N25" s="219"/>
      <c r="O25" s="219"/>
      <c r="P25" s="219"/>
      <c r="Q25" s="219"/>
      <c r="R25" s="219"/>
    </row>
    <row r="26" spans="1:18" ht="39" customHeight="1" x14ac:dyDescent="0.25">
      <c r="A26" s="239"/>
      <c r="B26" s="223"/>
      <c r="C26" s="220"/>
      <c r="D26" s="10" t="s">
        <v>47</v>
      </c>
      <c r="E26" s="220"/>
      <c r="F26" s="220"/>
      <c r="G26" s="220"/>
      <c r="H26" s="412"/>
      <c r="I26" s="412"/>
      <c r="J26" s="220"/>
      <c r="K26" s="220"/>
      <c r="L26" s="418"/>
      <c r="M26" s="418"/>
      <c r="N26" s="220"/>
      <c r="O26" s="220"/>
      <c r="P26" s="220"/>
      <c r="Q26" s="220"/>
      <c r="R26" s="220"/>
    </row>
    <row r="27" spans="1:18" ht="33.75" customHeight="1" x14ac:dyDescent="0.25">
      <c r="A27" s="19" t="s">
        <v>48</v>
      </c>
      <c r="B27" s="111">
        <f>SUM(B17:B26)</f>
        <v>1</v>
      </c>
      <c r="C27" s="111"/>
      <c r="D27" s="5"/>
      <c r="E27" s="5"/>
      <c r="F27" s="5"/>
      <c r="G27" s="10"/>
      <c r="H27" s="111">
        <f>SUM(H18:H26)</f>
        <v>0.43000000000000005</v>
      </c>
      <c r="I27" s="111">
        <f>SUM(I18:I26)</f>
        <v>0.93333333333333335</v>
      </c>
      <c r="J27" s="5"/>
      <c r="K27" s="5"/>
      <c r="L27" s="20">
        <f>SUM(L18:L26)/3</f>
        <v>0.45444444444444443</v>
      </c>
      <c r="M27" s="20">
        <f>SUM(M18:M26)</f>
        <v>0.49</v>
      </c>
      <c r="N27" s="5"/>
      <c r="O27" s="5"/>
      <c r="P27" s="5"/>
      <c r="Q27" s="5"/>
      <c r="R27" s="5"/>
    </row>
    <row r="28" spans="1:18" ht="29.25" customHeight="1" thickBot="1" x14ac:dyDescent="0.3">
      <c r="A28" s="12"/>
    </row>
    <row r="29" spans="1:18" ht="20.25" customHeight="1" x14ac:dyDescent="0.25">
      <c r="A29" s="12"/>
      <c r="D29" s="246"/>
      <c r="E29" s="247"/>
      <c r="F29" s="419"/>
      <c r="G29" s="420"/>
      <c r="H29" s="421"/>
      <c r="I29" s="21"/>
      <c r="J29" s="21"/>
      <c r="K29" s="21"/>
      <c r="L29" s="21"/>
      <c r="M29" s="21"/>
      <c r="N29" s="21"/>
      <c r="O29" s="21"/>
      <c r="P29" s="21"/>
      <c r="Q29" s="21"/>
      <c r="R29" s="21"/>
    </row>
    <row r="30" spans="1:18" ht="15.75" thickBot="1" x14ac:dyDescent="0.3">
      <c r="A30" s="12"/>
      <c r="D30" s="244" t="s">
        <v>49</v>
      </c>
      <c r="E30" s="245"/>
      <c r="F30" s="114"/>
      <c r="G30" s="245" t="s">
        <v>50</v>
      </c>
      <c r="H30" s="248"/>
      <c r="I30" s="22"/>
      <c r="J30" s="22"/>
      <c r="K30" s="22"/>
      <c r="L30" s="22"/>
      <c r="M30" s="22"/>
      <c r="N30" s="22"/>
      <c r="O30" s="22"/>
      <c r="P30" s="22"/>
      <c r="Q30" s="22"/>
      <c r="R30" s="22"/>
    </row>
    <row r="31" spans="1:18" ht="15.75" thickBot="1" x14ac:dyDescent="0.3">
      <c r="A31" s="12"/>
    </row>
    <row r="32" spans="1:18" ht="15.75" thickBot="1" x14ac:dyDescent="0.3">
      <c r="A32" s="12"/>
      <c r="B32" s="422" t="s">
        <v>143</v>
      </c>
      <c r="C32" s="403"/>
      <c r="D32" s="403"/>
      <c r="E32" s="403"/>
      <c r="F32" s="403"/>
      <c r="G32" s="403"/>
      <c r="H32" s="404"/>
      <c r="I32" s="31"/>
      <c r="J32" s="31"/>
      <c r="K32" s="31"/>
      <c r="L32" s="31"/>
      <c r="M32" s="31"/>
      <c r="N32" s="31"/>
      <c r="O32" s="31"/>
      <c r="P32" s="31"/>
      <c r="Q32" s="31"/>
      <c r="R32" s="31"/>
    </row>
    <row r="33" spans="1:18" ht="42.75" x14ac:dyDescent="0.25">
      <c r="A33" s="12"/>
      <c r="B33" s="13" t="s">
        <v>144</v>
      </c>
      <c r="C33" s="27" t="s">
        <v>145</v>
      </c>
      <c r="D33" s="14" t="s">
        <v>146</v>
      </c>
      <c r="E33" s="14" t="s">
        <v>147</v>
      </c>
      <c r="F33" s="14" t="s">
        <v>148</v>
      </c>
      <c r="G33" s="121" t="s">
        <v>149</v>
      </c>
      <c r="H33" s="121" t="s">
        <v>150</v>
      </c>
      <c r="I33" s="22"/>
      <c r="J33" s="22"/>
      <c r="K33" s="22"/>
      <c r="L33" s="22"/>
      <c r="M33" s="22"/>
      <c r="N33" s="22"/>
      <c r="O33" s="22"/>
      <c r="P33" s="22"/>
      <c r="Q33" s="22"/>
      <c r="R33" s="22"/>
    </row>
    <row r="34" spans="1:18" ht="105" x14ac:dyDescent="0.25">
      <c r="B34" s="23" t="s">
        <v>151</v>
      </c>
      <c r="C34" s="10" t="s">
        <v>152</v>
      </c>
      <c r="D34" s="10" t="s">
        <v>153</v>
      </c>
      <c r="E34" s="15">
        <v>41807</v>
      </c>
      <c r="F34" s="10" t="s">
        <v>154</v>
      </c>
      <c r="H34" s="16"/>
    </row>
    <row r="35" spans="1:18" ht="42.75" x14ac:dyDescent="0.25">
      <c r="B35" s="24" t="s">
        <v>155</v>
      </c>
      <c r="C35" s="28"/>
      <c r="D35" s="5"/>
      <c r="E35" s="5"/>
      <c r="F35" s="5"/>
      <c r="G35" s="5"/>
      <c r="H35" s="16"/>
    </row>
    <row r="36" spans="1:18" x14ac:dyDescent="0.25">
      <c r="B36" s="25" t="s">
        <v>74</v>
      </c>
      <c r="C36" s="29"/>
      <c r="D36" s="5"/>
      <c r="E36" s="5"/>
      <c r="F36" s="5"/>
      <c r="G36" s="5"/>
      <c r="H36" s="16"/>
    </row>
    <row r="37" spans="1:18" x14ac:dyDescent="0.25">
      <c r="B37" s="25" t="s">
        <v>156</v>
      </c>
      <c r="C37" s="29"/>
      <c r="D37" s="5"/>
      <c r="E37" s="5"/>
      <c r="F37" s="5"/>
      <c r="G37" s="5"/>
      <c r="H37" s="16"/>
    </row>
    <row r="38" spans="1:18" ht="15.75" thickBot="1" x14ac:dyDescent="0.3">
      <c r="B38" s="113" t="s">
        <v>157</v>
      </c>
      <c r="C38" s="30"/>
      <c r="D38" s="17"/>
      <c r="E38" s="17"/>
      <c r="F38" s="17"/>
      <c r="G38" s="17"/>
      <c r="H38" s="18"/>
    </row>
  </sheetData>
  <mergeCells count="66">
    <mergeCell ref="P21:P23"/>
    <mergeCell ref="P24:P26"/>
    <mergeCell ref="Q21:Q23"/>
    <mergeCell ref="Q24:Q26"/>
    <mergeCell ref="R21:R23"/>
    <mergeCell ref="R24:R26"/>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3" priority="1" operator="greaterThan">
      <formula>100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R38"/>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8" x14ac:dyDescent="0.25">
      <c r="B2" s="217" t="s">
        <v>118</v>
      </c>
      <c r="C2" s="217"/>
      <c r="D2" s="217"/>
      <c r="E2" s="217"/>
      <c r="F2" s="399"/>
      <c r="G2" s="399"/>
      <c r="H2" s="399"/>
      <c r="I2" s="399"/>
      <c r="J2" s="399"/>
      <c r="K2" s="399"/>
      <c r="L2" s="399"/>
      <c r="M2" s="399"/>
      <c r="N2" s="399"/>
      <c r="O2" s="399"/>
      <c r="P2" s="399"/>
      <c r="Q2" s="399"/>
      <c r="R2" s="399"/>
    </row>
    <row r="3" spans="1:18" x14ac:dyDescent="0.25">
      <c r="B3" s="233" t="s">
        <v>1</v>
      </c>
      <c r="C3" s="233"/>
      <c r="D3" s="233"/>
      <c r="E3" s="233"/>
      <c r="F3" s="31"/>
      <c r="G3" s="31"/>
      <c r="H3" s="31"/>
      <c r="I3" s="31"/>
      <c r="J3" s="31"/>
      <c r="K3" s="31"/>
      <c r="L3" s="31"/>
      <c r="M3" s="31"/>
      <c r="N3" s="31"/>
      <c r="O3" s="31"/>
      <c r="P3" s="31"/>
      <c r="Q3" s="31"/>
      <c r="R3" s="31"/>
    </row>
    <row r="4" spans="1:18" ht="27" customHeight="1" x14ac:dyDescent="0.25">
      <c r="C4" s="2" t="s">
        <v>2</v>
      </c>
      <c r="D4" s="5" t="str">
        <f>'Concertacion '!D4</f>
        <v xml:space="preserve">Departamento Administrativo de la Funcion Publica </v>
      </c>
    </row>
    <row r="5" spans="1:18" x14ac:dyDescent="0.25">
      <c r="C5" s="2" t="s">
        <v>4</v>
      </c>
      <c r="D5" s="5" t="str">
        <f>'Concertacion '!D5</f>
        <v xml:space="preserve">Direccion de Empleo Publico </v>
      </c>
    </row>
    <row r="6" spans="1:18" x14ac:dyDescent="0.25">
      <c r="C6" s="4" t="s">
        <v>6</v>
      </c>
      <c r="D6" s="5" t="str">
        <f>'Concertacion '!D6</f>
        <v>Alex Rios</v>
      </c>
    </row>
    <row r="7" spans="1:18" x14ac:dyDescent="0.25">
      <c r="C7" s="4" t="s">
        <v>8</v>
      </c>
      <c r="D7" s="5" t="str">
        <f>'Concertacion '!D7</f>
        <v>Daniel Gomez</v>
      </c>
    </row>
    <row r="8" spans="1:18" x14ac:dyDescent="0.25">
      <c r="C8" s="4" t="s">
        <v>119</v>
      </c>
      <c r="D8" s="6">
        <v>41715</v>
      </c>
      <c r="F8" s="7"/>
    </row>
    <row r="9" spans="1:18" x14ac:dyDescent="0.25">
      <c r="C9" s="227" t="s">
        <v>120</v>
      </c>
      <c r="D9" s="5" t="s">
        <v>121</v>
      </c>
      <c r="G9" s="7"/>
    </row>
    <row r="10" spans="1:18" x14ac:dyDescent="0.25">
      <c r="C10" s="227"/>
      <c r="D10" s="5" t="s">
        <v>13</v>
      </c>
    </row>
    <row r="11" spans="1:18" x14ac:dyDescent="0.25">
      <c r="C11" s="2" t="s">
        <v>122</v>
      </c>
      <c r="D11" s="5" t="s">
        <v>158</v>
      </c>
    </row>
    <row r="12" spans="1:18" x14ac:dyDescent="0.25">
      <c r="C12" s="2"/>
      <c r="D12" s="5" t="s">
        <v>159</v>
      </c>
    </row>
    <row r="13" spans="1:18" x14ac:dyDescent="0.25">
      <c r="D13" s="26"/>
    </row>
    <row r="14" spans="1:18" ht="15.75" thickBot="1" x14ac:dyDescent="0.3"/>
    <row r="15" spans="1:18" ht="15.75" thickBot="1" x14ac:dyDescent="0.3">
      <c r="A15" s="400" t="s">
        <v>14</v>
      </c>
      <c r="B15" s="401"/>
      <c r="C15" s="401"/>
      <c r="D15" s="401"/>
      <c r="E15" s="401"/>
      <c r="F15" s="401"/>
      <c r="G15" s="401"/>
      <c r="H15" s="402" t="s">
        <v>124</v>
      </c>
      <c r="I15" s="403"/>
      <c r="J15" s="403"/>
      <c r="K15" s="403"/>
      <c r="L15" s="403"/>
      <c r="M15" s="403"/>
      <c r="N15" s="403"/>
      <c r="O15" s="403"/>
      <c r="P15" s="403"/>
      <c r="Q15" s="403"/>
      <c r="R15" s="404"/>
    </row>
    <row r="16" spans="1:18" ht="28.5" customHeight="1" x14ac:dyDescent="0.25">
      <c r="A16" s="112" t="s">
        <v>17</v>
      </c>
      <c r="B16" s="112" t="s">
        <v>18</v>
      </c>
      <c r="C16" s="121" t="s">
        <v>19</v>
      </c>
      <c r="D16" s="112" t="s">
        <v>20</v>
      </c>
      <c r="E16" s="112" t="s">
        <v>125</v>
      </c>
      <c r="F16" s="112" t="s">
        <v>22</v>
      </c>
      <c r="G16" s="32" t="s">
        <v>23</v>
      </c>
      <c r="H16" s="394" t="s">
        <v>126</v>
      </c>
      <c r="I16" s="395"/>
      <c r="J16" s="395"/>
      <c r="K16" s="396"/>
      <c r="L16" s="112" t="s">
        <v>127</v>
      </c>
      <c r="M16" s="397" t="s">
        <v>128</v>
      </c>
      <c r="N16" s="238" t="s">
        <v>129</v>
      </c>
      <c r="O16" s="394" t="s">
        <v>130</v>
      </c>
      <c r="P16" s="396"/>
      <c r="Q16" s="394" t="s">
        <v>16</v>
      </c>
      <c r="R16" s="396"/>
    </row>
    <row r="17" spans="1:18" ht="30" customHeight="1" x14ac:dyDescent="0.25">
      <c r="A17" s="231" t="s">
        <v>26</v>
      </c>
      <c r="B17" s="232">
        <v>0.3</v>
      </c>
      <c r="C17" s="218" t="s">
        <v>27</v>
      </c>
      <c r="D17" s="9" t="s">
        <v>28</v>
      </c>
      <c r="E17" s="218">
        <v>4</v>
      </c>
      <c r="F17" s="218" t="s">
        <v>29</v>
      </c>
      <c r="G17" s="224" t="s">
        <v>30</v>
      </c>
      <c r="H17" s="110" t="s">
        <v>131</v>
      </c>
      <c r="I17" s="110" t="s">
        <v>132</v>
      </c>
      <c r="J17" s="110" t="s">
        <v>133</v>
      </c>
      <c r="K17" s="110" t="s">
        <v>134</v>
      </c>
      <c r="L17" s="8" t="s">
        <v>135</v>
      </c>
      <c r="M17" s="398"/>
      <c r="N17" s="239"/>
      <c r="O17" s="19" t="s">
        <v>136</v>
      </c>
      <c r="P17" s="19" t="s">
        <v>114</v>
      </c>
      <c r="Q17" s="19" t="s">
        <v>24</v>
      </c>
      <c r="R17" s="19" t="s">
        <v>25</v>
      </c>
    </row>
    <row r="18" spans="1:18" ht="45" customHeight="1" x14ac:dyDescent="0.25">
      <c r="A18" s="231"/>
      <c r="B18" s="231"/>
      <c r="C18" s="219"/>
      <c r="D18" s="10" t="s">
        <v>31</v>
      </c>
      <c r="E18" s="219"/>
      <c r="F18" s="219"/>
      <c r="G18" s="224"/>
      <c r="H18" s="408">
        <f>1/E17</f>
        <v>0.25</v>
      </c>
      <c r="I18" s="408">
        <f>+'Seguimiento 2'!I18:I20</f>
        <v>0.25</v>
      </c>
      <c r="J18" s="408">
        <f>2/E17</f>
        <v>0.5</v>
      </c>
      <c r="K18" s="408"/>
      <c r="L18" s="405">
        <f>+H18+I18+J18</f>
        <v>1</v>
      </c>
      <c r="M18" s="405">
        <f>4*B17/E17</f>
        <v>0.3</v>
      </c>
      <c r="N18" s="413" t="s">
        <v>137</v>
      </c>
      <c r="O18" s="413" t="s">
        <v>138</v>
      </c>
      <c r="P18" s="218" t="s">
        <v>139</v>
      </c>
      <c r="Q18" s="413" t="s">
        <v>140</v>
      </c>
      <c r="R18" s="218"/>
    </row>
    <row r="19" spans="1:18" ht="35.25" customHeight="1" x14ac:dyDescent="0.25">
      <c r="A19" s="231"/>
      <c r="B19" s="231"/>
      <c r="C19" s="219"/>
      <c r="D19" s="10" t="s">
        <v>32</v>
      </c>
      <c r="E19" s="219"/>
      <c r="F19" s="219"/>
      <c r="G19" s="224"/>
      <c r="H19" s="411"/>
      <c r="I19" s="411"/>
      <c r="J19" s="411"/>
      <c r="K19" s="411"/>
      <c r="L19" s="406"/>
      <c r="M19" s="406"/>
      <c r="N19" s="414"/>
      <c r="O19" s="414"/>
      <c r="P19" s="219"/>
      <c r="Q19" s="414"/>
      <c r="R19" s="219"/>
    </row>
    <row r="20" spans="1:18" ht="39.75" customHeight="1" x14ac:dyDescent="0.25">
      <c r="A20" s="231"/>
      <c r="B20" s="231"/>
      <c r="C20" s="220"/>
      <c r="D20" s="10" t="s">
        <v>33</v>
      </c>
      <c r="E20" s="220"/>
      <c r="F20" s="220"/>
      <c r="G20" s="224"/>
      <c r="H20" s="412"/>
      <c r="I20" s="412"/>
      <c r="J20" s="412"/>
      <c r="K20" s="412"/>
      <c r="L20" s="407"/>
      <c r="M20" s="407"/>
      <c r="N20" s="415"/>
      <c r="O20" s="415"/>
      <c r="P20" s="220"/>
      <c r="Q20" s="415"/>
      <c r="R20" s="220"/>
    </row>
    <row r="21" spans="1:18" ht="56.25" customHeight="1" x14ac:dyDescent="0.25">
      <c r="A21" s="237" t="s">
        <v>34</v>
      </c>
      <c r="B21" s="221">
        <v>0.4</v>
      </c>
      <c r="C21" s="218" t="s">
        <v>35</v>
      </c>
      <c r="D21" s="10" t="s">
        <v>141</v>
      </c>
      <c r="E21" s="218">
        <v>20</v>
      </c>
      <c r="F21" s="218" t="s">
        <v>37</v>
      </c>
      <c r="G21" s="218" t="s">
        <v>142</v>
      </c>
      <c r="H21" s="408">
        <f>7/25</f>
        <v>0.28000000000000003</v>
      </c>
      <c r="I21" s="416">
        <f>+'Seguimiento 2'!I21:I23</f>
        <v>0.35</v>
      </c>
      <c r="J21" s="408">
        <f>5/E21</f>
        <v>0.25</v>
      </c>
      <c r="K21" s="218"/>
      <c r="L21" s="416">
        <f>+H21+I21+J21+K21</f>
        <v>0.88</v>
      </c>
      <c r="M21" s="416">
        <f>+L21*B21</f>
        <v>0.35200000000000004</v>
      </c>
      <c r="N21" s="218"/>
      <c r="O21" s="218"/>
      <c r="P21" s="218"/>
      <c r="Q21" s="218"/>
      <c r="R21" s="218"/>
    </row>
    <row r="22" spans="1:18" ht="47.25" customHeight="1" x14ac:dyDescent="0.25">
      <c r="A22" s="238"/>
      <c r="B22" s="222"/>
      <c r="C22" s="219"/>
      <c r="D22" s="10" t="s">
        <v>39</v>
      </c>
      <c r="E22" s="219"/>
      <c r="F22" s="219"/>
      <c r="G22" s="219"/>
      <c r="H22" s="411"/>
      <c r="I22" s="219"/>
      <c r="J22" s="411"/>
      <c r="K22" s="219"/>
      <c r="L22" s="417"/>
      <c r="M22" s="417"/>
      <c r="N22" s="219"/>
      <c r="O22" s="219"/>
      <c r="P22" s="219"/>
      <c r="Q22" s="219"/>
      <c r="R22" s="219"/>
    </row>
    <row r="23" spans="1:18" ht="57" customHeight="1" x14ac:dyDescent="0.25">
      <c r="A23" s="239"/>
      <c r="B23" s="223"/>
      <c r="C23" s="220"/>
      <c r="D23" s="10" t="s">
        <v>41</v>
      </c>
      <c r="E23" s="219"/>
      <c r="F23" s="220"/>
      <c r="G23" s="220"/>
      <c r="H23" s="412"/>
      <c r="I23" s="220"/>
      <c r="J23" s="412"/>
      <c r="K23" s="220"/>
      <c r="L23" s="418"/>
      <c r="M23" s="418"/>
      <c r="N23" s="220"/>
      <c r="O23" s="220"/>
      <c r="P23" s="220"/>
      <c r="Q23" s="220"/>
      <c r="R23" s="220"/>
    </row>
    <row r="24" spans="1:18" ht="55.5" customHeight="1" x14ac:dyDescent="0.25">
      <c r="A24" s="237" t="s">
        <v>43</v>
      </c>
      <c r="B24" s="221">
        <v>0.3</v>
      </c>
      <c r="C24" s="218" t="s">
        <v>44</v>
      </c>
      <c r="D24" s="10" t="s">
        <v>45</v>
      </c>
      <c r="E24" s="218">
        <v>15</v>
      </c>
      <c r="F24" s="218" t="s">
        <v>29</v>
      </c>
      <c r="G24" s="218" t="s">
        <v>42</v>
      </c>
      <c r="H24" s="408">
        <f>3/30</f>
        <v>0.1</v>
      </c>
      <c r="I24" s="416">
        <f>+'Seguimiento 2'!I24:I26</f>
        <v>0.33333333333333331</v>
      </c>
      <c r="J24" s="408">
        <f>6/E24</f>
        <v>0.4</v>
      </c>
      <c r="K24" s="218"/>
      <c r="L24" s="416">
        <f>+H24+I24+J24+K24</f>
        <v>0.83333333333333337</v>
      </c>
      <c r="M24" s="416">
        <f>14*B24/E24</f>
        <v>0.28000000000000003</v>
      </c>
      <c r="N24" s="218"/>
      <c r="O24" s="218"/>
      <c r="P24" s="218"/>
      <c r="Q24" s="218"/>
      <c r="R24" s="218"/>
    </row>
    <row r="25" spans="1:18" ht="39.75" customHeight="1" x14ac:dyDescent="0.25">
      <c r="A25" s="238"/>
      <c r="B25" s="222"/>
      <c r="C25" s="219"/>
      <c r="D25" s="10" t="s">
        <v>46</v>
      </c>
      <c r="E25" s="219"/>
      <c r="F25" s="219"/>
      <c r="G25" s="219"/>
      <c r="H25" s="411"/>
      <c r="I25" s="219"/>
      <c r="J25" s="411"/>
      <c r="K25" s="219"/>
      <c r="L25" s="417"/>
      <c r="M25" s="417"/>
      <c r="N25" s="219"/>
      <c r="O25" s="219"/>
      <c r="P25" s="219"/>
      <c r="Q25" s="219"/>
      <c r="R25" s="219"/>
    </row>
    <row r="26" spans="1:18" ht="39" customHeight="1" x14ac:dyDescent="0.25">
      <c r="A26" s="239"/>
      <c r="B26" s="223"/>
      <c r="C26" s="220"/>
      <c r="D26" s="10" t="s">
        <v>47</v>
      </c>
      <c r="E26" s="220"/>
      <c r="F26" s="220"/>
      <c r="G26" s="220"/>
      <c r="H26" s="412"/>
      <c r="I26" s="220"/>
      <c r="J26" s="412"/>
      <c r="K26" s="220"/>
      <c r="L26" s="418"/>
      <c r="M26" s="418"/>
      <c r="N26" s="220"/>
      <c r="O26" s="220"/>
      <c r="P26" s="220"/>
      <c r="Q26" s="220"/>
      <c r="R26" s="220"/>
    </row>
    <row r="27" spans="1:18" ht="33.75" customHeight="1" x14ac:dyDescent="0.25">
      <c r="A27" s="19" t="s">
        <v>48</v>
      </c>
      <c r="B27" s="111">
        <f>SUM(B17:B26)</f>
        <v>1</v>
      </c>
      <c r="C27" s="111"/>
      <c r="D27" s="5"/>
      <c r="E27" s="5"/>
      <c r="F27" s="5"/>
      <c r="G27" s="10"/>
      <c r="H27" s="111">
        <f>SUM(H18:H26)</f>
        <v>0.63</v>
      </c>
      <c r="I27" s="111">
        <f>SUM(I18:I26)</f>
        <v>0.93333333333333335</v>
      </c>
      <c r="J27" s="111">
        <f>SUM(J18:J26)</f>
        <v>1.1499999999999999</v>
      </c>
      <c r="K27" s="5"/>
      <c r="L27" s="20">
        <f>SUM(L18:L26)/3</f>
        <v>0.9044444444444445</v>
      </c>
      <c r="M27" s="20">
        <f>SUM(M18:M26)</f>
        <v>0.93200000000000005</v>
      </c>
      <c r="N27" s="5"/>
      <c r="O27" s="5"/>
      <c r="P27" s="5"/>
      <c r="Q27" s="5"/>
      <c r="R27" s="5"/>
    </row>
    <row r="28" spans="1:18" ht="29.25" customHeight="1" thickBot="1" x14ac:dyDescent="0.3">
      <c r="A28" s="12"/>
    </row>
    <row r="29" spans="1:18" ht="20.25" customHeight="1" x14ac:dyDescent="0.25">
      <c r="A29" s="12"/>
      <c r="D29" s="246"/>
      <c r="E29" s="247"/>
      <c r="F29" s="419"/>
      <c r="G29" s="420"/>
      <c r="H29" s="421"/>
      <c r="I29" s="21"/>
      <c r="J29" s="21"/>
      <c r="K29" s="21"/>
      <c r="L29" s="21"/>
      <c r="M29" s="21"/>
      <c r="N29" s="21"/>
      <c r="O29" s="21"/>
      <c r="P29" s="21"/>
      <c r="Q29" s="21"/>
      <c r="R29" s="21"/>
    </row>
    <row r="30" spans="1:18" ht="15.75" thickBot="1" x14ac:dyDescent="0.3">
      <c r="A30" s="12"/>
      <c r="D30" s="244" t="s">
        <v>49</v>
      </c>
      <c r="E30" s="245"/>
      <c r="F30" s="114"/>
      <c r="G30" s="245" t="s">
        <v>50</v>
      </c>
      <c r="H30" s="248"/>
      <c r="I30" s="22"/>
      <c r="J30" s="22"/>
      <c r="K30" s="22"/>
      <c r="L30" s="22"/>
      <c r="M30" s="22"/>
      <c r="N30" s="22"/>
      <c r="O30" s="22"/>
      <c r="P30" s="22"/>
      <c r="Q30" s="22"/>
      <c r="R30" s="22"/>
    </row>
    <row r="31" spans="1:18" ht="15.75" thickBot="1" x14ac:dyDescent="0.3">
      <c r="A31" s="12"/>
    </row>
    <row r="32" spans="1:18" ht="15.75" thickBot="1" x14ac:dyDescent="0.3">
      <c r="A32" s="12"/>
      <c r="B32" s="422" t="s">
        <v>143</v>
      </c>
      <c r="C32" s="403"/>
      <c r="D32" s="403"/>
      <c r="E32" s="403"/>
      <c r="F32" s="403"/>
      <c r="G32" s="403"/>
      <c r="H32" s="404"/>
      <c r="I32" s="31"/>
      <c r="J32" s="31"/>
      <c r="K32" s="31"/>
      <c r="L32" s="31"/>
      <c r="M32" s="31"/>
      <c r="N32" s="31"/>
      <c r="O32" s="31"/>
      <c r="P32" s="31"/>
      <c r="Q32" s="31"/>
      <c r="R32" s="31"/>
    </row>
    <row r="33" spans="1:18" ht="42.75" x14ac:dyDescent="0.25">
      <c r="A33" s="12"/>
      <c r="B33" s="13" t="s">
        <v>144</v>
      </c>
      <c r="C33" s="27" t="s">
        <v>145</v>
      </c>
      <c r="D33" s="14" t="s">
        <v>146</v>
      </c>
      <c r="E33" s="14" t="s">
        <v>147</v>
      </c>
      <c r="F33" s="14" t="s">
        <v>148</v>
      </c>
      <c r="G33" s="121" t="s">
        <v>149</v>
      </c>
      <c r="H33" s="121" t="s">
        <v>150</v>
      </c>
      <c r="I33" s="22"/>
      <c r="J33" s="22"/>
      <c r="K33" s="22"/>
      <c r="L33" s="22"/>
      <c r="M33" s="22"/>
      <c r="N33" s="22"/>
      <c r="O33" s="22"/>
      <c r="P33" s="22"/>
      <c r="Q33" s="22"/>
      <c r="R33" s="22"/>
    </row>
    <row r="34" spans="1:18" ht="105" x14ac:dyDescent="0.25">
      <c r="B34" s="23" t="s">
        <v>151</v>
      </c>
      <c r="C34" s="10" t="s">
        <v>152</v>
      </c>
      <c r="D34" s="10" t="s">
        <v>153</v>
      </c>
      <c r="E34" s="15">
        <v>41807</v>
      </c>
      <c r="F34" s="10" t="s">
        <v>154</v>
      </c>
      <c r="H34" s="16"/>
    </row>
    <row r="35" spans="1:18" ht="42.75" x14ac:dyDescent="0.25">
      <c r="B35" s="24" t="s">
        <v>155</v>
      </c>
      <c r="C35" s="28"/>
      <c r="D35" s="5"/>
      <c r="E35" s="5"/>
      <c r="F35" s="5"/>
      <c r="G35" s="5"/>
      <c r="H35" s="16"/>
    </row>
    <row r="36" spans="1:18" x14ac:dyDescent="0.25">
      <c r="B36" s="25" t="s">
        <v>74</v>
      </c>
      <c r="C36" s="29"/>
      <c r="D36" s="5"/>
      <c r="E36" s="5"/>
      <c r="F36" s="5"/>
      <c r="G36" s="5"/>
      <c r="H36" s="16"/>
    </row>
    <row r="37" spans="1:18" x14ac:dyDescent="0.25">
      <c r="B37" s="25" t="s">
        <v>156</v>
      </c>
      <c r="C37" s="29"/>
      <c r="D37" s="5"/>
      <c r="E37" s="5"/>
      <c r="F37" s="5"/>
      <c r="G37" s="5"/>
      <c r="H37" s="16"/>
    </row>
    <row r="38" spans="1:18" ht="15.75" thickBot="1" x14ac:dyDescent="0.3">
      <c r="B38" s="113" t="s">
        <v>157</v>
      </c>
      <c r="C38" s="30"/>
      <c r="D38" s="17"/>
      <c r="E38" s="17"/>
      <c r="F38" s="17"/>
      <c r="G38" s="17"/>
      <c r="H38" s="18"/>
    </row>
  </sheetData>
  <mergeCells count="66">
    <mergeCell ref="P21:P23"/>
    <mergeCell ref="Q21:Q23"/>
    <mergeCell ref="P24:P26"/>
    <mergeCell ref="Q24:Q26"/>
    <mergeCell ref="R24:R26"/>
    <mergeCell ref="R21:R23"/>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2" priority="1" operator="greaterThan">
      <formula>100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38"/>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8" x14ac:dyDescent="0.25">
      <c r="B2" s="217" t="s">
        <v>118</v>
      </c>
      <c r="C2" s="217"/>
      <c r="D2" s="217"/>
      <c r="E2" s="217"/>
      <c r="F2" s="399"/>
      <c r="G2" s="399"/>
      <c r="H2" s="399"/>
      <c r="I2" s="399"/>
      <c r="J2" s="399"/>
      <c r="K2" s="399"/>
      <c r="L2" s="399"/>
      <c r="M2" s="399"/>
      <c r="N2" s="399"/>
      <c r="O2" s="399"/>
      <c r="P2" s="399"/>
      <c r="Q2" s="399"/>
      <c r="R2" s="399"/>
    </row>
    <row r="3" spans="1:18" x14ac:dyDescent="0.25">
      <c r="B3" s="233" t="s">
        <v>1</v>
      </c>
      <c r="C3" s="233"/>
      <c r="D3" s="233"/>
      <c r="E3" s="233"/>
      <c r="F3" s="31"/>
      <c r="G3" s="31"/>
      <c r="H3" s="31"/>
      <c r="I3" s="31"/>
      <c r="J3" s="31"/>
      <c r="K3" s="31"/>
      <c r="L3" s="31"/>
      <c r="M3" s="31"/>
      <c r="N3" s="31"/>
      <c r="O3" s="31"/>
      <c r="P3" s="31"/>
      <c r="Q3" s="31"/>
      <c r="R3" s="31"/>
    </row>
    <row r="4" spans="1:18" ht="27" customHeight="1" x14ac:dyDescent="0.25">
      <c r="C4" s="2" t="s">
        <v>2</v>
      </c>
      <c r="D4" s="5" t="str">
        <f>'Concertacion '!D4</f>
        <v xml:space="preserve">Departamento Administrativo de la Funcion Publica </v>
      </c>
    </row>
    <row r="5" spans="1:18" x14ac:dyDescent="0.25">
      <c r="C5" s="2" t="s">
        <v>4</v>
      </c>
      <c r="D5" s="5" t="str">
        <f>'Concertacion '!D5</f>
        <v xml:space="preserve">Direccion de Empleo Publico </v>
      </c>
    </row>
    <row r="6" spans="1:18" x14ac:dyDescent="0.25">
      <c r="C6" s="4" t="s">
        <v>6</v>
      </c>
      <c r="D6" s="5" t="str">
        <f>'Concertacion '!D6</f>
        <v>Alex Rios</v>
      </c>
    </row>
    <row r="7" spans="1:18" x14ac:dyDescent="0.25">
      <c r="C7" s="4" t="s">
        <v>8</v>
      </c>
      <c r="D7" s="5" t="str">
        <f>'Concertacion '!D7</f>
        <v>Daniel Gomez</v>
      </c>
    </row>
    <row r="8" spans="1:18" x14ac:dyDescent="0.25">
      <c r="C8" s="4" t="s">
        <v>119</v>
      </c>
      <c r="D8" s="6">
        <v>41715</v>
      </c>
      <c r="F8" s="7"/>
    </row>
    <row r="9" spans="1:18" x14ac:dyDescent="0.25">
      <c r="C9" s="227" t="s">
        <v>120</v>
      </c>
      <c r="D9" s="5" t="s">
        <v>121</v>
      </c>
      <c r="G9" s="7"/>
    </row>
    <row r="10" spans="1:18" x14ac:dyDescent="0.25">
      <c r="C10" s="227"/>
      <c r="D10" s="5" t="s">
        <v>13</v>
      </c>
    </row>
    <row r="11" spans="1:18" x14ac:dyDescent="0.25">
      <c r="C11" s="2" t="s">
        <v>122</v>
      </c>
      <c r="D11" s="5" t="s">
        <v>160</v>
      </c>
    </row>
    <row r="12" spans="1:18" x14ac:dyDescent="0.25">
      <c r="C12" s="2"/>
      <c r="D12" s="5" t="s">
        <v>13</v>
      </c>
    </row>
    <row r="13" spans="1:18" x14ac:dyDescent="0.25">
      <c r="D13" s="26"/>
    </row>
    <row r="14" spans="1:18" ht="15.75" thickBot="1" x14ac:dyDescent="0.3"/>
    <row r="15" spans="1:18" ht="15.75" thickBot="1" x14ac:dyDescent="0.3">
      <c r="A15" s="400" t="s">
        <v>14</v>
      </c>
      <c r="B15" s="401"/>
      <c r="C15" s="401"/>
      <c r="D15" s="401"/>
      <c r="E15" s="401"/>
      <c r="F15" s="401"/>
      <c r="G15" s="401"/>
      <c r="H15" s="402" t="s">
        <v>124</v>
      </c>
      <c r="I15" s="403"/>
      <c r="J15" s="403"/>
      <c r="K15" s="403"/>
      <c r="L15" s="403"/>
      <c r="M15" s="403"/>
      <c r="N15" s="403"/>
      <c r="O15" s="403"/>
      <c r="P15" s="403"/>
      <c r="Q15" s="403"/>
      <c r="R15" s="404"/>
    </row>
    <row r="16" spans="1:18" ht="28.5" customHeight="1" x14ac:dyDescent="0.25">
      <c r="A16" s="112" t="s">
        <v>17</v>
      </c>
      <c r="B16" s="112" t="s">
        <v>18</v>
      </c>
      <c r="C16" s="121" t="s">
        <v>19</v>
      </c>
      <c r="D16" s="112" t="s">
        <v>20</v>
      </c>
      <c r="E16" s="112" t="s">
        <v>125</v>
      </c>
      <c r="F16" s="112" t="s">
        <v>22</v>
      </c>
      <c r="G16" s="32" t="s">
        <v>23</v>
      </c>
      <c r="H16" s="394" t="s">
        <v>126</v>
      </c>
      <c r="I16" s="395"/>
      <c r="J16" s="395"/>
      <c r="K16" s="396"/>
      <c r="L16" s="112" t="s">
        <v>127</v>
      </c>
      <c r="M16" s="397" t="s">
        <v>128</v>
      </c>
      <c r="N16" s="238" t="s">
        <v>129</v>
      </c>
      <c r="O16" s="394" t="s">
        <v>130</v>
      </c>
      <c r="P16" s="396"/>
      <c r="Q16" s="394" t="s">
        <v>16</v>
      </c>
      <c r="R16" s="396"/>
    </row>
    <row r="17" spans="1:18" ht="30" customHeight="1" x14ac:dyDescent="0.25">
      <c r="A17" s="231" t="s">
        <v>26</v>
      </c>
      <c r="B17" s="232">
        <v>0.3</v>
      </c>
      <c r="C17" s="218" t="s">
        <v>27</v>
      </c>
      <c r="D17" s="9" t="s">
        <v>28</v>
      </c>
      <c r="E17" s="218">
        <v>4</v>
      </c>
      <c r="F17" s="218" t="s">
        <v>29</v>
      </c>
      <c r="G17" s="224" t="s">
        <v>30</v>
      </c>
      <c r="H17" s="110" t="s">
        <v>131</v>
      </c>
      <c r="I17" s="110" t="s">
        <v>132</v>
      </c>
      <c r="J17" s="110" t="s">
        <v>133</v>
      </c>
      <c r="K17" s="110" t="s">
        <v>134</v>
      </c>
      <c r="L17" s="8" t="s">
        <v>135</v>
      </c>
      <c r="M17" s="398"/>
      <c r="N17" s="239"/>
      <c r="O17" s="19" t="s">
        <v>136</v>
      </c>
      <c r="P17" s="19" t="s">
        <v>114</v>
      </c>
      <c r="Q17" s="19" t="s">
        <v>24</v>
      </c>
      <c r="R17" s="19" t="s">
        <v>25</v>
      </c>
    </row>
    <row r="18" spans="1:18" ht="45" customHeight="1" x14ac:dyDescent="0.25">
      <c r="A18" s="231"/>
      <c r="B18" s="231"/>
      <c r="C18" s="219"/>
      <c r="D18" s="10" t="s">
        <v>31</v>
      </c>
      <c r="E18" s="219"/>
      <c r="F18" s="219"/>
      <c r="G18" s="224"/>
      <c r="H18" s="408">
        <f>1/E17</f>
        <v>0.25</v>
      </c>
      <c r="I18" s="408">
        <f>+'Seguimiento 2'!I18:I20</f>
        <v>0.25</v>
      </c>
      <c r="J18" s="408">
        <f>+'Seguimiento 3'!J18:J20</f>
        <v>0.5</v>
      </c>
      <c r="K18" s="408">
        <v>0</v>
      </c>
      <c r="L18" s="405">
        <f>+H18+I18+J18+K18</f>
        <v>1</v>
      </c>
      <c r="M18" s="405">
        <f>4*B17/E17</f>
        <v>0.3</v>
      </c>
      <c r="N18" s="413" t="s">
        <v>137</v>
      </c>
      <c r="O18" s="413" t="s">
        <v>138</v>
      </c>
      <c r="P18" s="218" t="s">
        <v>139</v>
      </c>
      <c r="Q18" s="413" t="s">
        <v>140</v>
      </c>
      <c r="R18" s="218"/>
    </row>
    <row r="19" spans="1:18" ht="35.25" customHeight="1" x14ac:dyDescent="0.25">
      <c r="A19" s="231"/>
      <c r="B19" s="231"/>
      <c r="C19" s="219"/>
      <c r="D19" s="10" t="s">
        <v>32</v>
      </c>
      <c r="E19" s="219"/>
      <c r="F19" s="219"/>
      <c r="G19" s="224"/>
      <c r="H19" s="411"/>
      <c r="I19" s="411"/>
      <c r="J19" s="411"/>
      <c r="K19" s="411"/>
      <c r="L19" s="406"/>
      <c r="M19" s="406"/>
      <c r="N19" s="414"/>
      <c r="O19" s="414"/>
      <c r="P19" s="219"/>
      <c r="Q19" s="414"/>
      <c r="R19" s="219"/>
    </row>
    <row r="20" spans="1:18" ht="39.75" customHeight="1" x14ac:dyDescent="0.25">
      <c r="A20" s="231"/>
      <c r="B20" s="231"/>
      <c r="C20" s="220"/>
      <c r="D20" s="10" t="s">
        <v>33</v>
      </c>
      <c r="E20" s="220"/>
      <c r="F20" s="220"/>
      <c r="G20" s="224"/>
      <c r="H20" s="412"/>
      <c r="I20" s="412"/>
      <c r="J20" s="412"/>
      <c r="K20" s="412"/>
      <c r="L20" s="407"/>
      <c r="M20" s="407"/>
      <c r="N20" s="415"/>
      <c r="O20" s="415"/>
      <c r="P20" s="220"/>
      <c r="Q20" s="415"/>
      <c r="R20" s="220"/>
    </row>
    <row r="21" spans="1:18" ht="56.25" customHeight="1" x14ac:dyDescent="0.25">
      <c r="A21" s="237" t="s">
        <v>34</v>
      </c>
      <c r="B21" s="221">
        <v>0.4</v>
      </c>
      <c r="C21" s="218" t="s">
        <v>35</v>
      </c>
      <c r="D21" s="10" t="s">
        <v>141</v>
      </c>
      <c r="E21" s="218">
        <v>20</v>
      </c>
      <c r="F21" s="218" t="s">
        <v>37</v>
      </c>
      <c r="G21" s="218" t="s">
        <v>142</v>
      </c>
      <c r="H21" s="408">
        <f>7/25</f>
        <v>0.28000000000000003</v>
      </c>
      <c r="I21" s="416">
        <f>+'Seguimiento 2'!I21:I23</f>
        <v>0.35</v>
      </c>
      <c r="J21" s="416">
        <f>+'Seguimiento 3'!J21:J23</f>
        <v>0.25</v>
      </c>
      <c r="K21" s="408">
        <f>8/E21</f>
        <v>0.4</v>
      </c>
      <c r="L21" s="416">
        <f>+H21+I21+J21+K21</f>
        <v>1.28</v>
      </c>
      <c r="M21" s="416">
        <f>22*B21/E21</f>
        <v>0.44000000000000006</v>
      </c>
      <c r="N21" s="218"/>
      <c r="O21" s="218"/>
      <c r="P21" s="218"/>
      <c r="Q21" s="218"/>
      <c r="R21" s="241"/>
    </row>
    <row r="22" spans="1:18" ht="47.25" customHeight="1" x14ac:dyDescent="0.25">
      <c r="A22" s="238"/>
      <c r="B22" s="222"/>
      <c r="C22" s="219"/>
      <c r="D22" s="10" t="s">
        <v>39</v>
      </c>
      <c r="E22" s="219"/>
      <c r="F22" s="219"/>
      <c r="G22" s="219"/>
      <c r="H22" s="411"/>
      <c r="I22" s="219"/>
      <c r="J22" s="219"/>
      <c r="K22" s="411"/>
      <c r="L22" s="417"/>
      <c r="M22" s="417"/>
      <c r="N22" s="219"/>
      <c r="O22" s="219"/>
      <c r="P22" s="219"/>
      <c r="Q22" s="219"/>
      <c r="R22" s="242"/>
    </row>
    <row r="23" spans="1:18" ht="57" customHeight="1" x14ac:dyDescent="0.25">
      <c r="A23" s="239"/>
      <c r="B23" s="223"/>
      <c r="C23" s="220"/>
      <c r="D23" s="10" t="s">
        <v>41</v>
      </c>
      <c r="E23" s="219"/>
      <c r="F23" s="220"/>
      <c r="G23" s="220"/>
      <c r="H23" s="412"/>
      <c r="I23" s="220"/>
      <c r="J23" s="220"/>
      <c r="K23" s="412"/>
      <c r="L23" s="418"/>
      <c r="M23" s="418"/>
      <c r="N23" s="220"/>
      <c r="O23" s="220"/>
      <c r="P23" s="220"/>
      <c r="Q23" s="220"/>
      <c r="R23" s="243"/>
    </row>
    <row r="24" spans="1:18" ht="55.5" customHeight="1" x14ac:dyDescent="0.25">
      <c r="A24" s="237" t="s">
        <v>43</v>
      </c>
      <c r="B24" s="221">
        <v>0.3</v>
      </c>
      <c r="C24" s="218" t="s">
        <v>44</v>
      </c>
      <c r="D24" s="10" t="s">
        <v>45</v>
      </c>
      <c r="E24" s="218">
        <v>15</v>
      </c>
      <c r="F24" s="218" t="s">
        <v>29</v>
      </c>
      <c r="G24" s="218" t="s">
        <v>42</v>
      </c>
      <c r="H24" s="408">
        <f>3/30</f>
        <v>0.1</v>
      </c>
      <c r="I24" s="416">
        <f>+'Seguimiento 2'!I24:I26</f>
        <v>0.33333333333333331</v>
      </c>
      <c r="J24" s="416">
        <f>+'Seguimiento 3'!J24:J26</f>
        <v>0.4</v>
      </c>
      <c r="K24" s="408">
        <f>1/E24</f>
        <v>6.6666666666666666E-2</v>
      </c>
      <c r="L24" s="416">
        <f>+H24+I24+J24+K24</f>
        <v>0.9</v>
      </c>
      <c r="M24" s="416">
        <f>15*B24/E24</f>
        <v>0.3</v>
      </c>
      <c r="N24" s="218"/>
      <c r="O24" s="218"/>
      <c r="P24" s="218"/>
      <c r="Q24" s="218"/>
      <c r="R24" s="218"/>
    </row>
    <row r="25" spans="1:18" ht="39.75" customHeight="1" x14ac:dyDescent="0.25">
      <c r="A25" s="238"/>
      <c r="B25" s="222"/>
      <c r="C25" s="219"/>
      <c r="D25" s="10" t="s">
        <v>46</v>
      </c>
      <c r="E25" s="219"/>
      <c r="F25" s="219"/>
      <c r="G25" s="219"/>
      <c r="H25" s="411"/>
      <c r="I25" s="219"/>
      <c r="J25" s="219"/>
      <c r="K25" s="411"/>
      <c r="L25" s="417"/>
      <c r="M25" s="417"/>
      <c r="N25" s="219"/>
      <c r="O25" s="219"/>
      <c r="P25" s="219"/>
      <c r="Q25" s="219"/>
      <c r="R25" s="219"/>
    </row>
    <row r="26" spans="1:18" ht="39" customHeight="1" x14ac:dyDescent="0.25">
      <c r="A26" s="239"/>
      <c r="B26" s="223"/>
      <c r="C26" s="220"/>
      <c r="D26" s="10" t="s">
        <v>47</v>
      </c>
      <c r="E26" s="220"/>
      <c r="F26" s="220"/>
      <c r="G26" s="220"/>
      <c r="H26" s="412"/>
      <c r="I26" s="220"/>
      <c r="J26" s="220"/>
      <c r="K26" s="412"/>
      <c r="L26" s="418"/>
      <c r="M26" s="418"/>
      <c r="N26" s="220"/>
      <c r="O26" s="220"/>
      <c r="P26" s="220"/>
      <c r="Q26" s="220"/>
      <c r="R26" s="220"/>
    </row>
    <row r="27" spans="1:18" ht="33.75" customHeight="1" x14ac:dyDescent="0.25">
      <c r="A27" s="19" t="s">
        <v>48</v>
      </c>
      <c r="B27" s="111">
        <f>SUM(B17:B26)</f>
        <v>1</v>
      </c>
      <c r="C27" s="111"/>
      <c r="D27" s="5"/>
      <c r="E27" s="5"/>
      <c r="F27" s="5"/>
      <c r="G27" s="10"/>
      <c r="H27" s="111">
        <f>SUM(H18:H26)</f>
        <v>0.63</v>
      </c>
      <c r="I27" s="111">
        <f>SUM(I18:I26)</f>
        <v>0.93333333333333335</v>
      </c>
      <c r="J27" s="111">
        <f>SUM(J18:J26)</f>
        <v>1.1499999999999999</v>
      </c>
      <c r="K27" s="111">
        <f>SUM(K18:K26)</f>
        <v>0.46666666666666667</v>
      </c>
      <c r="L27" s="20">
        <f>SUM(L18:L26)/3</f>
        <v>1.06</v>
      </c>
      <c r="M27" s="20">
        <f>SUM(M18:M26)</f>
        <v>1.04</v>
      </c>
      <c r="N27" s="5"/>
      <c r="O27" s="5"/>
      <c r="P27" s="5"/>
      <c r="Q27" s="5"/>
      <c r="R27" s="5"/>
    </row>
    <row r="28" spans="1:18" ht="29.25" customHeight="1" thickBot="1" x14ac:dyDescent="0.3">
      <c r="A28" s="12"/>
    </row>
    <row r="29" spans="1:18" ht="20.25" customHeight="1" x14ac:dyDescent="0.25">
      <c r="A29" s="12"/>
      <c r="D29" s="246"/>
      <c r="E29" s="247"/>
      <c r="F29" s="419"/>
      <c r="G29" s="420"/>
      <c r="H29" s="421"/>
      <c r="I29" s="21"/>
      <c r="J29" s="21"/>
      <c r="K29" s="21"/>
      <c r="L29" s="21"/>
      <c r="M29" s="21"/>
      <c r="N29" s="21"/>
      <c r="O29" s="21"/>
      <c r="P29" s="21"/>
      <c r="Q29" s="21"/>
      <c r="R29" s="21"/>
    </row>
    <row r="30" spans="1:18" ht="15.75" thickBot="1" x14ac:dyDescent="0.3">
      <c r="A30" s="12"/>
      <c r="D30" s="244" t="s">
        <v>49</v>
      </c>
      <c r="E30" s="245"/>
      <c r="F30" s="114"/>
      <c r="G30" s="245" t="s">
        <v>50</v>
      </c>
      <c r="H30" s="248"/>
      <c r="I30" s="22"/>
      <c r="J30" s="22"/>
      <c r="K30" s="22"/>
      <c r="L30" s="22"/>
      <c r="M30" s="22"/>
      <c r="N30" s="22"/>
      <c r="O30" s="22"/>
      <c r="P30" s="22"/>
      <c r="Q30" s="22"/>
      <c r="R30" s="22"/>
    </row>
    <row r="31" spans="1:18" ht="15.75" thickBot="1" x14ac:dyDescent="0.3">
      <c r="A31" s="12"/>
    </row>
    <row r="32" spans="1:18" ht="15.75" thickBot="1" x14ac:dyDescent="0.3">
      <c r="A32" s="12"/>
      <c r="B32" s="422" t="s">
        <v>143</v>
      </c>
      <c r="C32" s="403"/>
      <c r="D32" s="403"/>
      <c r="E32" s="403"/>
      <c r="F32" s="403"/>
      <c r="G32" s="403"/>
      <c r="H32" s="404"/>
      <c r="I32" s="31"/>
      <c r="J32" s="31"/>
      <c r="K32" s="31"/>
      <c r="L32" s="31"/>
      <c r="M32" s="31"/>
      <c r="N32" s="31"/>
      <c r="O32" s="31"/>
      <c r="P32" s="31"/>
      <c r="Q32" s="31"/>
      <c r="R32" s="31"/>
    </row>
    <row r="33" spans="1:18" ht="42.75" x14ac:dyDescent="0.25">
      <c r="A33" s="12"/>
      <c r="B33" s="13" t="s">
        <v>144</v>
      </c>
      <c r="C33" s="27" t="s">
        <v>145</v>
      </c>
      <c r="D33" s="14" t="s">
        <v>146</v>
      </c>
      <c r="E33" s="14" t="s">
        <v>147</v>
      </c>
      <c r="F33" s="14" t="s">
        <v>148</v>
      </c>
      <c r="G33" s="121" t="s">
        <v>149</v>
      </c>
      <c r="H33" s="121" t="s">
        <v>150</v>
      </c>
      <c r="I33" s="22"/>
      <c r="J33" s="22"/>
      <c r="K33" s="22"/>
      <c r="L33" s="22"/>
      <c r="M33" s="22"/>
      <c r="N33" s="22"/>
      <c r="O33" s="22"/>
      <c r="P33" s="22"/>
      <c r="Q33" s="22"/>
      <c r="R33" s="22"/>
    </row>
    <row r="34" spans="1:18" ht="105" x14ac:dyDescent="0.25">
      <c r="B34" s="23" t="s">
        <v>151</v>
      </c>
      <c r="C34" s="10" t="s">
        <v>152</v>
      </c>
      <c r="D34" s="10" t="s">
        <v>153</v>
      </c>
      <c r="E34" s="15">
        <v>41807</v>
      </c>
      <c r="F34" s="10" t="s">
        <v>154</v>
      </c>
      <c r="H34" s="16"/>
    </row>
    <row r="35" spans="1:18" ht="42.75" x14ac:dyDescent="0.25">
      <c r="B35" s="24" t="s">
        <v>155</v>
      </c>
      <c r="C35" s="28"/>
      <c r="D35" s="5"/>
      <c r="E35" s="5"/>
      <c r="F35" s="5"/>
      <c r="G35" s="5"/>
      <c r="H35" s="16"/>
    </row>
    <row r="36" spans="1:18" x14ac:dyDescent="0.25">
      <c r="B36" s="25" t="s">
        <v>74</v>
      </c>
      <c r="C36" s="29"/>
      <c r="D36" s="5"/>
      <c r="E36" s="5"/>
      <c r="F36" s="5"/>
      <c r="G36" s="5"/>
      <c r="H36" s="16"/>
    </row>
    <row r="37" spans="1:18" x14ac:dyDescent="0.25">
      <c r="B37" s="25" t="s">
        <v>156</v>
      </c>
      <c r="C37" s="29"/>
      <c r="D37" s="5"/>
      <c r="E37" s="5"/>
      <c r="F37" s="5"/>
      <c r="G37" s="5"/>
      <c r="H37" s="16"/>
    </row>
    <row r="38" spans="1:18" ht="15.75" thickBot="1" x14ac:dyDescent="0.3">
      <c r="B38" s="113" t="s">
        <v>157</v>
      </c>
      <c r="C38" s="30"/>
      <c r="D38" s="17"/>
      <c r="E38" s="17"/>
      <c r="F38" s="17"/>
      <c r="G38" s="17"/>
      <c r="H38" s="18"/>
    </row>
  </sheetData>
  <mergeCells count="66">
    <mergeCell ref="Q21:Q23"/>
    <mergeCell ref="Q24:Q26"/>
    <mergeCell ref="R21:R23"/>
    <mergeCell ref="R24:R26"/>
    <mergeCell ref="K24:K26"/>
    <mergeCell ref="M24:M26"/>
    <mergeCell ref="N21:N23"/>
    <mergeCell ref="N24:N26"/>
    <mergeCell ref="O21:O23"/>
    <mergeCell ref="P21:P23"/>
    <mergeCell ref="O24:O26"/>
    <mergeCell ref="P24:P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1" priority="1" operator="greaterThan">
      <formula>100</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17"/>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17" t="s">
        <v>118</v>
      </c>
      <c r="C2" s="217"/>
      <c r="D2" s="217"/>
      <c r="E2" s="217"/>
      <c r="F2" s="399"/>
      <c r="G2" s="399"/>
      <c r="H2" s="399"/>
      <c r="I2" s="399"/>
      <c r="J2" s="399"/>
      <c r="K2" s="399"/>
      <c r="L2" s="399"/>
      <c r="M2" s="399"/>
    </row>
    <row r="3" spans="1:13" ht="15.75" thickBot="1" x14ac:dyDescent="0.3"/>
    <row r="4" spans="1:13" ht="15.75" thickBot="1" x14ac:dyDescent="0.3">
      <c r="A4" s="400" t="s">
        <v>14</v>
      </c>
      <c r="B4" s="401"/>
      <c r="C4" s="401"/>
      <c r="D4" s="401"/>
      <c r="E4" s="401"/>
      <c r="F4" s="401"/>
      <c r="G4" s="401"/>
      <c r="H4" s="402" t="s">
        <v>124</v>
      </c>
      <c r="I4" s="403"/>
      <c r="J4" s="403"/>
      <c r="K4" s="403"/>
      <c r="L4" s="403"/>
      <c r="M4" s="403"/>
    </row>
    <row r="5" spans="1:13" ht="28.5" customHeight="1" x14ac:dyDescent="0.25">
      <c r="A5" s="112" t="s">
        <v>17</v>
      </c>
      <c r="B5" s="112" t="s">
        <v>18</v>
      </c>
      <c r="C5" s="121" t="s">
        <v>19</v>
      </c>
      <c r="D5" s="112" t="s">
        <v>20</v>
      </c>
      <c r="E5" s="112" t="s">
        <v>125</v>
      </c>
      <c r="F5" s="112" t="s">
        <v>22</v>
      </c>
      <c r="G5" s="32" t="s">
        <v>23</v>
      </c>
      <c r="H5" s="394" t="s">
        <v>126</v>
      </c>
      <c r="I5" s="395"/>
      <c r="J5" s="395"/>
      <c r="K5" s="396"/>
      <c r="L5" s="112" t="s">
        <v>127</v>
      </c>
      <c r="M5" s="397" t="s">
        <v>128</v>
      </c>
    </row>
    <row r="6" spans="1:13" ht="30" customHeight="1" x14ac:dyDescent="0.25">
      <c r="A6" s="231" t="s">
        <v>26</v>
      </c>
      <c r="B6" s="232">
        <v>0.3</v>
      </c>
      <c r="C6" s="218" t="s">
        <v>27</v>
      </c>
      <c r="D6" s="9" t="s">
        <v>28</v>
      </c>
      <c r="E6" s="218">
        <v>4</v>
      </c>
      <c r="F6" s="218" t="s">
        <v>29</v>
      </c>
      <c r="G6" s="224" t="s">
        <v>30</v>
      </c>
      <c r="H6" s="110" t="s">
        <v>131</v>
      </c>
      <c r="I6" s="110" t="s">
        <v>132</v>
      </c>
      <c r="J6" s="110" t="s">
        <v>133</v>
      </c>
      <c r="K6" s="110" t="s">
        <v>134</v>
      </c>
      <c r="L6" s="8" t="s">
        <v>135</v>
      </c>
      <c r="M6" s="398"/>
    </row>
    <row r="7" spans="1:13" ht="45" customHeight="1" x14ac:dyDescent="0.25">
      <c r="A7" s="231"/>
      <c r="B7" s="231"/>
      <c r="C7" s="219"/>
      <c r="D7" s="10" t="s">
        <v>31</v>
      </c>
      <c r="E7" s="219"/>
      <c r="F7" s="219"/>
      <c r="G7" s="224"/>
      <c r="H7" s="408">
        <f>1/E6</f>
        <v>0.25</v>
      </c>
      <c r="I7" s="408">
        <v>0.25</v>
      </c>
      <c r="J7" s="408">
        <v>0.5</v>
      </c>
      <c r="K7" s="408">
        <v>0</v>
      </c>
      <c r="L7" s="405">
        <f>+H7+I7+J7+K7</f>
        <v>1</v>
      </c>
      <c r="M7" s="405">
        <f>4*B6/E6</f>
        <v>0.3</v>
      </c>
    </row>
    <row r="8" spans="1:13" ht="35.25" customHeight="1" x14ac:dyDescent="0.25">
      <c r="A8" s="231"/>
      <c r="B8" s="231"/>
      <c r="C8" s="219"/>
      <c r="D8" s="10" t="s">
        <v>32</v>
      </c>
      <c r="E8" s="219"/>
      <c r="F8" s="219"/>
      <c r="G8" s="224"/>
      <c r="H8" s="411"/>
      <c r="I8" s="411"/>
      <c r="J8" s="411"/>
      <c r="K8" s="411"/>
      <c r="L8" s="406"/>
      <c r="M8" s="406"/>
    </row>
    <row r="9" spans="1:13" ht="39.75" customHeight="1" x14ac:dyDescent="0.25">
      <c r="A9" s="231"/>
      <c r="B9" s="231"/>
      <c r="C9" s="220"/>
      <c r="D9" s="10" t="s">
        <v>33</v>
      </c>
      <c r="E9" s="220"/>
      <c r="F9" s="220"/>
      <c r="G9" s="224"/>
      <c r="H9" s="412"/>
      <c r="I9" s="412"/>
      <c r="J9" s="412"/>
      <c r="K9" s="412"/>
      <c r="L9" s="407"/>
      <c r="M9" s="407"/>
    </row>
    <row r="10" spans="1:13" ht="56.25" customHeight="1" x14ac:dyDescent="0.25">
      <c r="A10" s="237" t="s">
        <v>34</v>
      </c>
      <c r="B10" s="221">
        <v>0.4</v>
      </c>
      <c r="C10" s="218" t="s">
        <v>35</v>
      </c>
      <c r="D10" s="10" t="s">
        <v>141</v>
      </c>
      <c r="E10" s="218">
        <v>20</v>
      </c>
      <c r="F10" s="218" t="s">
        <v>37</v>
      </c>
      <c r="G10" s="218" t="s">
        <v>142</v>
      </c>
      <c r="H10" s="408">
        <f>7/25</f>
        <v>0.28000000000000003</v>
      </c>
      <c r="I10" s="416">
        <v>0.35</v>
      </c>
      <c r="J10" s="416">
        <v>0.25</v>
      </c>
      <c r="K10" s="408">
        <f>8/E10</f>
        <v>0.4</v>
      </c>
      <c r="L10" s="416">
        <f>+H10+I10+J10+K10</f>
        <v>1.28</v>
      </c>
      <c r="M10" s="416">
        <f>22*B10/E10</f>
        <v>0.44000000000000006</v>
      </c>
    </row>
    <row r="11" spans="1:13" ht="47.25" customHeight="1" x14ac:dyDescent="0.25">
      <c r="A11" s="238"/>
      <c r="B11" s="222"/>
      <c r="C11" s="219"/>
      <c r="D11" s="10" t="s">
        <v>39</v>
      </c>
      <c r="E11" s="219"/>
      <c r="F11" s="219"/>
      <c r="G11" s="219"/>
      <c r="H11" s="411"/>
      <c r="I11" s="219"/>
      <c r="J11" s="219"/>
      <c r="K11" s="411"/>
      <c r="L11" s="417"/>
      <c r="M11" s="417"/>
    </row>
    <row r="12" spans="1:13" ht="57" customHeight="1" x14ac:dyDescent="0.25">
      <c r="A12" s="239"/>
      <c r="B12" s="223"/>
      <c r="C12" s="220"/>
      <c r="D12" s="10" t="s">
        <v>41</v>
      </c>
      <c r="E12" s="219"/>
      <c r="F12" s="220"/>
      <c r="G12" s="220"/>
      <c r="H12" s="412"/>
      <c r="I12" s="220"/>
      <c r="J12" s="220"/>
      <c r="K12" s="412"/>
      <c r="L12" s="418"/>
      <c r="M12" s="418"/>
    </row>
    <row r="13" spans="1:13" ht="55.5" customHeight="1" x14ac:dyDescent="0.25">
      <c r="A13" s="237" t="s">
        <v>43</v>
      </c>
      <c r="B13" s="221">
        <v>0.3</v>
      </c>
      <c r="C13" s="218" t="s">
        <v>44</v>
      </c>
      <c r="D13" s="10" t="s">
        <v>45</v>
      </c>
      <c r="E13" s="218">
        <v>15</v>
      </c>
      <c r="F13" s="218" t="s">
        <v>29</v>
      </c>
      <c r="G13" s="218" t="s">
        <v>42</v>
      </c>
      <c r="H13" s="408">
        <f>3/30</f>
        <v>0.1</v>
      </c>
      <c r="I13" s="416">
        <v>0.33</v>
      </c>
      <c r="J13" s="416">
        <v>0.4</v>
      </c>
      <c r="K13" s="408">
        <f>1/E13</f>
        <v>6.6666666666666666E-2</v>
      </c>
      <c r="L13" s="416">
        <f>+H13+I13+J13+K13</f>
        <v>0.89666666666666672</v>
      </c>
      <c r="M13" s="416">
        <f>15*B13/E13</f>
        <v>0.3</v>
      </c>
    </row>
    <row r="14" spans="1:13" ht="39.75" customHeight="1" x14ac:dyDescent="0.25">
      <c r="A14" s="238"/>
      <c r="B14" s="222"/>
      <c r="C14" s="219"/>
      <c r="D14" s="10" t="s">
        <v>46</v>
      </c>
      <c r="E14" s="219"/>
      <c r="F14" s="219"/>
      <c r="G14" s="219"/>
      <c r="H14" s="411"/>
      <c r="I14" s="219"/>
      <c r="J14" s="219"/>
      <c r="K14" s="411"/>
      <c r="L14" s="417"/>
      <c r="M14" s="417"/>
    </row>
    <row r="15" spans="1:13" ht="39" customHeight="1" x14ac:dyDescent="0.25">
      <c r="A15" s="239"/>
      <c r="B15" s="223"/>
      <c r="C15" s="220"/>
      <c r="D15" s="10" t="s">
        <v>47</v>
      </c>
      <c r="E15" s="220"/>
      <c r="F15" s="220"/>
      <c r="G15" s="220"/>
      <c r="H15" s="412"/>
      <c r="I15" s="220"/>
      <c r="J15" s="220"/>
      <c r="K15" s="412"/>
      <c r="L15" s="418"/>
      <c r="M15" s="418"/>
    </row>
    <row r="16" spans="1:13" ht="33.75" customHeight="1" x14ac:dyDescent="0.25">
      <c r="A16" s="19" t="s">
        <v>48</v>
      </c>
      <c r="B16" s="111">
        <f>SUM(B6:B15)</f>
        <v>1</v>
      </c>
      <c r="C16" s="111"/>
      <c r="D16" s="5"/>
      <c r="E16" s="5"/>
      <c r="F16" s="5"/>
      <c r="G16" s="10"/>
      <c r="H16" s="111">
        <f>SUM(H7:H15)</f>
        <v>0.63</v>
      </c>
      <c r="I16" s="111">
        <f>SUM(I7:I15)</f>
        <v>0.92999999999999994</v>
      </c>
      <c r="J16" s="111">
        <f>SUM(J7:J15)</f>
        <v>1.1499999999999999</v>
      </c>
      <c r="K16" s="111">
        <f>SUM(K7:K15)</f>
        <v>0.46666666666666667</v>
      </c>
      <c r="L16" s="20">
        <f>SUM(L7:L15)/3</f>
        <v>1.058888888888889</v>
      </c>
      <c r="M16" s="20">
        <f>SUM(M7:M15)</f>
        <v>1.04</v>
      </c>
    </row>
    <row r="17" spans="1:1" ht="29.25" customHeight="1" x14ac:dyDescent="0.25">
      <c r="A17" s="12"/>
    </row>
  </sheetData>
  <mergeCells count="41">
    <mergeCell ref="M13:M15"/>
    <mergeCell ref="A13:A15"/>
    <mergeCell ref="B13:B15"/>
    <mergeCell ref="C13:C15"/>
    <mergeCell ref="E13:E15"/>
    <mergeCell ref="F13:F15"/>
    <mergeCell ref="G13:G15"/>
    <mergeCell ref="H13:H15"/>
    <mergeCell ref="I13:I15"/>
    <mergeCell ref="J13:J15"/>
    <mergeCell ref="K13:K15"/>
    <mergeCell ref="L13:L15"/>
    <mergeCell ref="M10:M12"/>
    <mergeCell ref="G10:G12"/>
    <mergeCell ref="H10:H12"/>
    <mergeCell ref="I10:I12"/>
    <mergeCell ref="J10:J12"/>
    <mergeCell ref="K10:K12"/>
    <mergeCell ref="L10:L12"/>
    <mergeCell ref="A10:A12"/>
    <mergeCell ref="B10:B12"/>
    <mergeCell ref="C10:C12"/>
    <mergeCell ref="E10:E12"/>
    <mergeCell ref="F10:F12"/>
    <mergeCell ref="M7:M9"/>
    <mergeCell ref="A6:A9"/>
    <mergeCell ref="B6:B9"/>
    <mergeCell ref="C6:C9"/>
    <mergeCell ref="E6:E9"/>
    <mergeCell ref="F6:F9"/>
    <mergeCell ref="G6:G9"/>
    <mergeCell ref="H7:H9"/>
    <mergeCell ref="I7:I9"/>
    <mergeCell ref="J7:J9"/>
    <mergeCell ref="K7:K9"/>
    <mergeCell ref="L7:L9"/>
    <mergeCell ref="B2:M2"/>
    <mergeCell ref="A4:G4"/>
    <mergeCell ref="H4:M4"/>
    <mergeCell ref="H5:K5"/>
    <mergeCell ref="M5:M6"/>
  </mergeCells>
  <conditionalFormatting sqref="L7">
    <cfRule type="cellIs" dxfId="0" priority="1" operator="greaterThan">
      <formula>100</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434" t="s">
        <v>161</v>
      </c>
      <c r="C3" s="435"/>
      <c r="D3" s="435"/>
      <c r="E3" s="435"/>
      <c r="F3" s="435"/>
      <c r="G3" s="435"/>
      <c r="H3" s="435"/>
      <c r="I3" s="436"/>
    </row>
    <row r="4" spans="2:9" ht="15.75" thickBot="1" x14ac:dyDescent="0.3">
      <c r="B4" s="432" t="s">
        <v>162</v>
      </c>
      <c r="C4" s="428"/>
      <c r="D4" s="428"/>
      <c r="E4" s="437" t="s">
        <v>163</v>
      </c>
      <c r="F4" s="438"/>
      <c r="G4" s="439"/>
      <c r="H4" s="428" t="s">
        <v>164</v>
      </c>
      <c r="I4" s="429"/>
    </row>
    <row r="5" spans="2:9" ht="15.75" thickBot="1" x14ac:dyDescent="0.3">
      <c r="B5" s="433"/>
      <c r="C5" s="430"/>
      <c r="D5" s="430"/>
      <c r="E5" s="51">
        <v>1</v>
      </c>
      <c r="F5" s="52">
        <v>2</v>
      </c>
      <c r="G5" s="52">
        <v>3</v>
      </c>
      <c r="H5" s="430"/>
      <c r="I5" s="431"/>
    </row>
    <row r="6" spans="2:9" ht="30.75" customHeight="1" x14ac:dyDescent="0.25">
      <c r="B6" s="49">
        <v>1</v>
      </c>
      <c r="C6" s="443" t="s">
        <v>165</v>
      </c>
      <c r="D6" s="443"/>
      <c r="E6" s="53"/>
      <c r="F6" s="53"/>
      <c r="G6" s="53"/>
      <c r="H6" s="440"/>
      <c r="I6" s="441"/>
    </row>
    <row r="7" spans="2:9" ht="39" customHeight="1" x14ac:dyDescent="0.25">
      <c r="B7" s="48">
        <v>2</v>
      </c>
      <c r="C7" s="427" t="s">
        <v>166</v>
      </c>
      <c r="D7" s="427"/>
      <c r="E7" s="44"/>
      <c r="F7" s="44"/>
      <c r="G7" s="44"/>
      <c r="H7" s="425"/>
      <c r="I7" s="426"/>
    </row>
    <row r="8" spans="2:9" ht="30" customHeight="1" x14ac:dyDescent="0.25">
      <c r="B8" s="48">
        <v>3</v>
      </c>
      <c r="C8" s="427" t="s">
        <v>167</v>
      </c>
      <c r="D8" s="427"/>
      <c r="E8" s="44"/>
      <c r="F8" s="44"/>
      <c r="G8" s="44"/>
      <c r="H8" s="425"/>
      <c r="I8" s="426"/>
    </row>
    <row r="9" spans="2:9" ht="34.5" customHeight="1" x14ac:dyDescent="0.25">
      <c r="B9" s="48">
        <v>4</v>
      </c>
      <c r="C9" s="427" t="s">
        <v>168</v>
      </c>
      <c r="D9" s="427"/>
      <c r="E9" s="44"/>
      <c r="F9" s="44"/>
      <c r="G9" s="44"/>
      <c r="H9" s="425"/>
      <c r="I9" s="426"/>
    </row>
    <row r="10" spans="2:9" ht="30.75" customHeight="1" x14ac:dyDescent="0.25">
      <c r="B10" s="48">
        <v>5</v>
      </c>
      <c r="C10" s="427" t="s">
        <v>169</v>
      </c>
      <c r="D10" s="427"/>
      <c r="E10" s="44"/>
      <c r="F10" s="44"/>
      <c r="G10" s="44"/>
      <c r="H10" s="425"/>
      <c r="I10" s="426"/>
    </row>
    <row r="11" spans="2:9" ht="33.75" customHeight="1" x14ac:dyDescent="0.25">
      <c r="B11" s="48">
        <v>6</v>
      </c>
      <c r="C11" s="427" t="s">
        <v>170</v>
      </c>
      <c r="D11" s="427"/>
      <c r="E11" s="44"/>
      <c r="F11" s="44"/>
      <c r="G11" s="44"/>
      <c r="H11" s="425"/>
      <c r="I11" s="426"/>
    </row>
    <row r="12" spans="2:9" ht="25.5" customHeight="1" x14ac:dyDescent="0.25">
      <c r="B12" s="48">
        <v>7</v>
      </c>
      <c r="C12" s="427" t="s">
        <v>171</v>
      </c>
      <c r="D12" s="427"/>
      <c r="E12" s="45"/>
      <c r="F12" s="45"/>
      <c r="G12" s="45"/>
      <c r="H12" s="423"/>
      <c r="I12" s="424"/>
    </row>
    <row r="13" spans="2:9" ht="46.5" customHeight="1" x14ac:dyDescent="0.25">
      <c r="B13" s="48">
        <v>8</v>
      </c>
      <c r="C13" s="427" t="s">
        <v>172</v>
      </c>
      <c r="D13" s="427"/>
      <c r="E13" s="45"/>
      <c r="F13" s="45"/>
      <c r="G13" s="45"/>
      <c r="H13" s="423"/>
      <c r="I13" s="424"/>
    </row>
    <row r="14" spans="2:9" ht="30.75" customHeight="1" x14ac:dyDescent="0.25">
      <c r="B14" s="48">
        <v>9</v>
      </c>
      <c r="C14" s="427" t="s">
        <v>173</v>
      </c>
      <c r="D14" s="427"/>
      <c r="E14" s="45"/>
      <c r="F14" s="45"/>
      <c r="G14" s="45"/>
      <c r="H14" s="423"/>
      <c r="I14" s="424"/>
    </row>
    <row r="15" spans="2:9" x14ac:dyDescent="0.25">
      <c r="B15" s="48">
        <v>10</v>
      </c>
      <c r="C15" s="427"/>
      <c r="D15" s="427"/>
      <c r="E15" s="45"/>
      <c r="F15" s="45"/>
      <c r="G15" s="45"/>
      <c r="H15" s="423"/>
      <c r="I15" s="424"/>
    </row>
    <row r="16" spans="2:9" x14ac:dyDescent="0.25">
      <c r="B16" s="48">
        <v>11</v>
      </c>
      <c r="C16" s="427"/>
      <c r="D16" s="427"/>
      <c r="E16" s="45"/>
      <c r="F16" s="45"/>
      <c r="G16" s="45"/>
      <c r="H16" s="423"/>
      <c r="I16" s="424"/>
    </row>
    <row r="17" spans="2:9" x14ac:dyDescent="0.25">
      <c r="B17" s="48">
        <v>12</v>
      </c>
      <c r="C17" s="427"/>
      <c r="D17" s="427"/>
      <c r="E17" s="45"/>
      <c r="F17" s="45"/>
      <c r="G17" s="45"/>
      <c r="H17" s="423"/>
      <c r="I17" s="424"/>
    </row>
    <row r="18" spans="2:9" ht="15.75" thickBot="1" x14ac:dyDescent="0.3"/>
    <row r="19" spans="2:9" ht="11.25" customHeight="1" thickBot="1" x14ac:dyDescent="0.3">
      <c r="B19" s="442" t="s">
        <v>174</v>
      </c>
      <c r="C19" s="442"/>
      <c r="D19" s="442"/>
      <c r="E19" s="442"/>
      <c r="F19" s="442"/>
      <c r="G19" s="442"/>
      <c r="H19" s="442"/>
      <c r="I19" s="442"/>
    </row>
    <row r="20" spans="2:9" ht="6.75" customHeight="1" thickBot="1" x14ac:dyDescent="0.3">
      <c r="B20" s="442"/>
      <c r="C20" s="442"/>
      <c r="D20" s="442"/>
      <c r="E20" s="442"/>
      <c r="F20" s="442"/>
      <c r="G20" s="442"/>
      <c r="H20" s="442"/>
      <c r="I20" s="442"/>
    </row>
  </sheetData>
  <mergeCells count="29">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 ref="H4:I5"/>
    <mergeCell ref="B4:D5"/>
    <mergeCell ref="B3:I3"/>
    <mergeCell ref="E4:G4"/>
    <mergeCell ref="H6:I6"/>
    <mergeCell ref="H12:I12"/>
    <mergeCell ref="H10:I10"/>
    <mergeCell ref="C11:D11"/>
    <mergeCell ref="C12:D12"/>
    <mergeCell ref="H8:I8"/>
    <mergeCell ref="H9:I9"/>
    <mergeCell ref="H11:I11"/>
    <mergeCell ref="C10:D10"/>
  </mergeCells>
  <pageMargins left="0.7" right="0.7" top="0.75" bottom="0.75" header="0.3" footer="0.3"/>
  <pageSetup scale="8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U263"/>
  <sheetViews>
    <sheetView view="pageBreakPreview" topLeftCell="A76" zoomScaleNormal="100" zoomScaleSheetLayoutView="100" workbookViewId="0">
      <selection activeCell="D80" sqref="D80"/>
    </sheetView>
  </sheetViews>
  <sheetFormatPr baseColWidth="10" defaultColWidth="10.85546875" defaultRowHeight="15" x14ac:dyDescent="0.25"/>
  <cols>
    <col min="1" max="1" width="2.42578125" style="65" customWidth="1"/>
    <col min="2" max="2" width="4" style="1" customWidth="1"/>
    <col min="3" max="3" width="24.7109375" style="1" customWidth="1"/>
    <col min="4" max="4" width="35.42578125" style="54" customWidth="1"/>
    <col min="5" max="5" width="12" style="1" customWidth="1"/>
    <col min="6" max="6" width="14.28515625" style="1" customWidth="1"/>
    <col min="7" max="7" width="14.42578125" style="1" customWidth="1"/>
    <col min="8" max="8" width="16.140625" style="1" customWidth="1"/>
    <col min="9" max="9" width="19.85546875" style="1" customWidth="1"/>
    <col min="10" max="10" width="5" style="65" customWidth="1"/>
    <col min="11" max="11" width="16.42578125" style="65" customWidth="1"/>
    <col min="12" max="16384" width="10.85546875" style="1"/>
  </cols>
  <sheetData>
    <row r="1" spans="1:21" ht="15.75" thickBot="1" x14ac:dyDescent="0.3">
      <c r="B1" s="65"/>
      <c r="C1" s="65"/>
      <c r="D1" s="65"/>
      <c r="E1" s="65"/>
      <c r="F1" s="65"/>
      <c r="G1" s="65"/>
      <c r="H1" s="65"/>
      <c r="I1" s="65"/>
      <c r="K1" s="201"/>
      <c r="L1" s="65"/>
      <c r="M1" s="65"/>
      <c r="N1" s="65"/>
      <c r="O1" s="65"/>
      <c r="P1" s="65"/>
      <c r="Q1" s="65"/>
      <c r="R1" s="65"/>
      <c r="S1" s="65"/>
      <c r="T1" s="65"/>
      <c r="U1" s="65"/>
    </row>
    <row r="2" spans="1:21" ht="35.1" customHeight="1" thickBot="1" x14ac:dyDescent="0.3">
      <c r="A2" s="102"/>
      <c r="B2" s="455" t="s">
        <v>226</v>
      </c>
      <c r="C2" s="456"/>
      <c r="D2" s="456"/>
      <c r="E2" s="456"/>
      <c r="F2" s="456"/>
      <c r="G2" s="456"/>
      <c r="H2" s="456"/>
      <c r="I2" s="457"/>
      <c r="J2" s="102"/>
      <c r="K2" s="201"/>
      <c r="L2" s="65"/>
      <c r="M2" s="65"/>
      <c r="N2" s="65"/>
      <c r="O2" s="65"/>
      <c r="P2" s="65"/>
      <c r="Q2" s="65"/>
      <c r="R2" s="65"/>
      <c r="S2" s="65"/>
      <c r="T2" s="65"/>
      <c r="U2" s="65"/>
    </row>
    <row r="3" spans="1:21" ht="5.0999999999999996" customHeight="1" thickBot="1" x14ac:dyDescent="0.3">
      <c r="A3" s="102"/>
      <c r="B3" s="102"/>
      <c r="C3" s="102"/>
      <c r="D3" s="106"/>
      <c r="E3" s="102"/>
      <c r="F3" s="102"/>
      <c r="G3" s="102"/>
      <c r="H3" s="102"/>
      <c r="I3" s="102"/>
      <c r="J3" s="102"/>
      <c r="K3" s="201"/>
      <c r="L3" s="65"/>
      <c r="M3" s="65"/>
      <c r="N3" s="65"/>
      <c r="O3" s="65"/>
      <c r="P3" s="65"/>
      <c r="Q3" s="65"/>
      <c r="R3" s="65"/>
      <c r="S3" s="65"/>
      <c r="T3" s="65"/>
      <c r="U3" s="65"/>
    </row>
    <row r="4" spans="1:21" ht="21.95" customHeight="1" thickBot="1" x14ac:dyDescent="0.3">
      <c r="A4" s="102"/>
      <c r="B4" s="458" t="s">
        <v>225</v>
      </c>
      <c r="C4" s="459"/>
      <c r="D4" s="459"/>
      <c r="E4" s="459"/>
      <c r="F4" s="459"/>
      <c r="G4" s="459"/>
      <c r="H4" s="459"/>
      <c r="I4" s="460"/>
      <c r="J4" s="102"/>
      <c r="K4" s="201"/>
      <c r="L4" s="65"/>
      <c r="M4" s="65"/>
      <c r="N4" s="65"/>
      <c r="O4" s="65"/>
      <c r="P4" s="65"/>
      <c r="Q4" s="65"/>
      <c r="R4" s="65"/>
      <c r="S4" s="65"/>
      <c r="T4" s="65"/>
      <c r="U4" s="65"/>
    </row>
    <row r="5" spans="1:21" s="55" customFormat="1" ht="24.75" customHeight="1" x14ac:dyDescent="0.3">
      <c r="A5" s="102"/>
      <c r="B5" s="461" t="s">
        <v>175</v>
      </c>
      <c r="C5" s="462"/>
      <c r="D5" s="462"/>
      <c r="E5" s="462"/>
      <c r="F5" s="462"/>
      <c r="G5" s="462"/>
      <c r="H5" s="462"/>
      <c r="I5" s="152">
        <v>5</v>
      </c>
      <c r="J5" s="102"/>
      <c r="K5" s="201"/>
      <c r="L5" s="203"/>
      <c r="M5" s="203"/>
      <c r="N5" s="203"/>
      <c r="O5" s="203"/>
      <c r="P5" s="203"/>
      <c r="Q5" s="203"/>
      <c r="R5" s="203"/>
      <c r="S5" s="203"/>
      <c r="T5" s="203"/>
      <c r="U5" s="203"/>
    </row>
    <row r="6" spans="1:21" s="55" customFormat="1" ht="24.75" customHeight="1" x14ac:dyDescent="0.3">
      <c r="A6" s="102"/>
      <c r="B6" s="463" t="s">
        <v>176</v>
      </c>
      <c r="C6" s="464"/>
      <c r="D6" s="464"/>
      <c r="E6" s="464"/>
      <c r="F6" s="464"/>
      <c r="G6" s="464"/>
      <c r="H6" s="464"/>
      <c r="I6" s="153">
        <v>4</v>
      </c>
      <c r="J6" s="102"/>
      <c r="K6" s="201"/>
      <c r="L6" s="203"/>
      <c r="M6" s="203"/>
      <c r="N6" s="203"/>
      <c r="O6" s="203"/>
      <c r="P6" s="203"/>
      <c r="Q6" s="203"/>
      <c r="R6" s="203"/>
      <c r="S6" s="203"/>
      <c r="T6" s="203"/>
      <c r="U6" s="203"/>
    </row>
    <row r="7" spans="1:21" s="55" customFormat="1" ht="24.75" customHeight="1" x14ac:dyDescent="0.3">
      <c r="A7" s="102"/>
      <c r="B7" s="463" t="s">
        <v>62</v>
      </c>
      <c r="C7" s="464"/>
      <c r="D7" s="464"/>
      <c r="E7" s="464"/>
      <c r="F7" s="464"/>
      <c r="G7" s="464"/>
      <c r="H7" s="464"/>
      <c r="I7" s="153">
        <v>3</v>
      </c>
      <c r="J7" s="102"/>
      <c r="K7" s="201"/>
      <c r="L7" s="203"/>
      <c r="M7" s="203"/>
      <c r="N7" s="203"/>
      <c r="O7" s="203"/>
      <c r="P7" s="203"/>
      <c r="Q7" s="203"/>
      <c r="R7" s="203"/>
      <c r="S7" s="203"/>
      <c r="T7" s="203"/>
      <c r="U7" s="203"/>
    </row>
    <row r="8" spans="1:21" s="55" customFormat="1" ht="24.75" customHeight="1" x14ac:dyDescent="0.3">
      <c r="A8" s="102"/>
      <c r="B8" s="463" t="s">
        <v>65</v>
      </c>
      <c r="C8" s="464"/>
      <c r="D8" s="464"/>
      <c r="E8" s="464"/>
      <c r="F8" s="464"/>
      <c r="G8" s="464"/>
      <c r="H8" s="464"/>
      <c r="I8" s="153">
        <v>2</v>
      </c>
      <c r="J8" s="102"/>
      <c r="K8" s="201"/>
      <c r="L8" s="203"/>
      <c r="M8" s="203"/>
      <c r="N8" s="203"/>
      <c r="O8" s="203"/>
      <c r="P8" s="203"/>
      <c r="Q8" s="203"/>
      <c r="R8" s="203"/>
      <c r="S8" s="203"/>
      <c r="T8" s="203"/>
      <c r="U8" s="203"/>
    </row>
    <row r="9" spans="1:21" s="55" customFormat="1" ht="24.75" customHeight="1" thickBot="1" x14ac:dyDescent="0.35">
      <c r="A9" s="102"/>
      <c r="B9" s="446" t="s">
        <v>177</v>
      </c>
      <c r="C9" s="447"/>
      <c r="D9" s="447"/>
      <c r="E9" s="447"/>
      <c r="F9" s="447"/>
      <c r="G9" s="447"/>
      <c r="H9" s="447"/>
      <c r="I9" s="103">
        <v>1</v>
      </c>
      <c r="J9" s="102"/>
      <c r="K9" s="201"/>
      <c r="L9" s="203"/>
      <c r="M9" s="203"/>
      <c r="N9" s="203"/>
      <c r="O9" s="203"/>
      <c r="P9" s="203"/>
      <c r="Q9" s="203"/>
      <c r="R9" s="203"/>
      <c r="S9" s="203"/>
      <c r="T9" s="203"/>
      <c r="U9" s="203"/>
    </row>
    <row r="10" spans="1:21" s="55" customFormat="1" ht="22.5" customHeight="1" thickBot="1" x14ac:dyDescent="0.35">
      <c r="A10" s="102"/>
      <c r="B10" s="102"/>
      <c r="C10" s="104"/>
      <c r="D10" s="104"/>
      <c r="E10" s="104"/>
      <c r="F10" s="104"/>
      <c r="G10" s="104"/>
      <c r="H10" s="104"/>
      <c r="I10" s="105"/>
      <c r="J10" s="102"/>
      <c r="K10" s="201"/>
      <c r="L10" s="203"/>
      <c r="M10" s="203"/>
      <c r="N10" s="203"/>
      <c r="O10" s="203"/>
      <c r="P10" s="203"/>
      <c r="Q10" s="203"/>
      <c r="R10" s="203"/>
      <c r="S10" s="203"/>
      <c r="T10" s="203"/>
      <c r="U10" s="203"/>
    </row>
    <row r="11" spans="1:21" ht="33" customHeight="1" thickBot="1" x14ac:dyDescent="0.3">
      <c r="A11" s="102"/>
      <c r="B11" s="473" t="s">
        <v>178</v>
      </c>
      <c r="C11" s="474"/>
      <c r="D11" s="465" t="s">
        <v>179</v>
      </c>
      <c r="E11" s="479" t="s">
        <v>223</v>
      </c>
      <c r="F11" s="480"/>
      <c r="G11" s="481"/>
      <c r="H11" s="482" t="s">
        <v>224</v>
      </c>
      <c r="I11" s="465" t="s">
        <v>180</v>
      </c>
      <c r="J11" s="66"/>
      <c r="K11" s="201"/>
      <c r="L11" s="65"/>
      <c r="M11" s="65"/>
      <c r="N11" s="65"/>
      <c r="O11" s="65"/>
      <c r="P11" s="65"/>
      <c r="Q11" s="65"/>
      <c r="R11" s="65"/>
      <c r="S11" s="65"/>
      <c r="T11" s="65"/>
      <c r="U11" s="65"/>
    </row>
    <row r="12" spans="1:21" ht="27.75" customHeight="1" thickBot="1" x14ac:dyDescent="0.3">
      <c r="A12" s="102"/>
      <c r="B12" s="475"/>
      <c r="C12" s="476"/>
      <c r="D12" s="466"/>
      <c r="E12" s="191" t="s">
        <v>181</v>
      </c>
      <c r="F12" s="191" t="s">
        <v>182</v>
      </c>
      <c r="G12" s="191" t="s">
        <v>183</v>
      </c>
      <c r="H12" s="483"/>
      <c r="I12" s="466"/>
      <c r="J12" s="66"/>
      <c r="K12" s="201"/>
      <c r="L12" s="65"/>
      <c r="M12" s="65"/>
      <c r="N12" s="65"/>
      <c r="O12" s="65"/>
      <c r="P12" s="65"/>
      <c r="Q12" s="65"/>
      <c r="R12" s="65"/>
      <c r="S12" s="65"/>
      <c r="T12" s="65"/>
      <c r="U12" s="65"/>
    </row>
    <row r="13" spans="1:21" ht="15.75" customHeight="1" thickBot="1" x14ac:dyDescent="0.3">
      <c r="A13" s="102"/>
      <c r="B13" s="477"/>
      <c r="C13" s="478"/>
      <c r="D13" s="467"/>
      <c r="E13" s="192">
        <v>0.6</v>
      </c>
      <c r="F13" s="192">
        <v>0.2</v>
      </c>
      <c r="G13" s="192">
        <v>0.2</v>
      </c>
      <c r="H13" s="484"/>
      <c r="I13" s="467"/>
      <c r="J13" s="66"/>
      <c r="K13" s="201"/>
      <c r="L13" s="65"/>
      <c r="M13" s="65"/>
      <c r="N13" s="65"/>
      <c r="O13" s="65"/>
      <c r="P13" s="65"/>
      <c r="Q13" s="65"/>
      <c r="R13" s="65"/>
      <c r="S13" s="65"/>
      <c r="T13" s="65"/>
      <c r="U13" s="65"/>
    </row>
    <row r="14" spans="1:21" ht="49.5" customHeight="1" x14ac:dyDescent="0.25">
      <c r="A14" s="102"/>
      <c r="B14" s="468">
        <v>1</v>
      </c>
      <c r="C14" s="469" t="s">
        <v>233</v>
      </c>
      <c r="D14" s="189" t="s">
        <v>241</v>
      </c>
      <c r="E14" s="190">
        <v>5</v>
      </c>
      <c r="F14" s="190">
        <v>5</v>
      </c>
      <c r="G14" s="190">
        <v>4</v>
      </c>
      <c r="H14" s="470">
        <f>SUM(E17:G17)</f>
        <v>4.666666666666667</v>
      </c>
      <c r="I14" s="471"/>
      <c r="J14" s="66"/>
      <c r="K14" s="201"/>
      <c r="L14" s="65"/>
      <c r="M14" s="65"/>
      <c r="N14" s="65"/>
      <c r="O14" s="65"/>
      <c r="P14" s="65"/>
      <c r="Q14" s="65"/>
      <c r="R14" s="65"/>
      <c r="S14" s="65"/>
      <c r="T14" s="65"/>
      <c r="U14" s="65"/>
    </row>
    <row r="15" spans="1:21" ht="42.75" customHeight="1" x14ac:dyDescent="0.25">
      <c r="A15" s="102"/>
      <c r="B15" s="448"/>
      <c r="C15" s="449"/>
      <c r="D15" s="56" t="s">
        <v>242</v>
      </c>
      <c r="E15" s="190">
        <v>5</v>
      </c>
      <c r="F15" s="190">
        <v>5</v>
      </c>
      <c r="G15" s="190">
        <v>4</v>
      </c>
      <c r="H15" s="450"/>
      <c r="I15" s="472"/>
      <c r="J15" s="66"/>
      <c r="K15" s="201"/>
      <c r="L15" s="65"/>
      <c r="M15" s="65"/>
      <c r="N15" s="65"/>
      <c r="O15" s="65"/>
      <c r="P15" s="65"/>
      <c r="Q15" s="65"/>
      <c r="R15" s="65"/>
      <c r="S15" s="65"/>
      <c r="T15" s="65"/>
      <c r="U15" s="65"/>
    </row>
    <row r="16" spans="1:21" ht="59.25" customHeight="1" thickBot="1" x14ac:dyDescent="0.3">
      <c r="A16" s="102"/>
      <c r="B16" s="448"/>
      <c r="C16" s="449"/>
      <c r="D16" s="56" t="s">
        <v>243</v>
      </c>
      <c r="E16" s="190">
        <v>4</v>
      </c>
      <c r="F16" s="190">
        <v>5</v>
      </c>
      <c r="G16" s="190">
        <v>5</v>
      </c>
      <c r="H16" s="450"/>
      <c r="I16" s="472"/>
      <c r="J16" s="66"/>
      <c r="K16" s="201"/>
      <c r="L16" s="65"/>
      <c r="M16" s="65"/>
      <c r="N16" s="65"/>
      <c r="O16" s="65"/>
      <c r="P16" s="65"/>
      <c r="Q16" s="65"/>
      <c r="R16" s="65"/>
      <c r="S16" s="65"/>
      <c r="T16" s="65"/>
      <c r="U16" s="65"/>
    </row>
    <row r="17" spans="1:21" ht="24.75" customHeight="1" thickBot="1" x14ac:dyDescent="0.3">
      <c r="A17" s="102"/>
      <c r="B17" s="452" t="s">
        <v>220</v>
      </c>
      <c r="C17" s="452"/>
      <c r="D17" s="453"/>
      <c r="E17" s="193">
        <f>SUM(E14:E16)/3*60%</f>
        <v>2.8000000000000003</v>
      </c>
      <c r="F17" s="194">
        <f>SUM(F14:F16)/3*20%</f>
        <v>1</v>
      </c>
      <c r="G17" s="194">
        <f>SUM(G14:G16)/3*20%</f>
        <v>0.8666666666666667</v>
      </c>
      <c r="H17" s="450"/>
      <c r="I17" s="472"/>
      <c r="J17" s="66"/>
      <c r="K17" s="201"/>
      <c r="L17" s="65"/>
      <c r="M17" s="65"/>
      <c r="N17" s="65"/>
      <c r="O17" s="65"/>
      <c r="P17" s="65"/>
      <c r="Q17" s="65"/>
      <c r="R17" s="65"/>
      <c r="S17" s="65"/>
      <c r="T17" s="65"/>
      <c r="U17" s="65"/>
    </row>
    <row r="18" spans="1:21" ht="24.75" customHeight="1" x14ac:dyDescent="0.25">
      <c r="A18" s="102"/>
      <c r="B18" s="448">
        <v>2</v>
      </c>
      <c r="C18" s="449" t="s">
        <v>234</v>
      </c>
      <c r="D18" s="56" t="s">
        <v>230</v>
      </c>
      <c r="E18" s="190">
        <v>5</v>
      </c>
      <c r="F18" s="190">
        <v>5</v>
      </c>
      <c r="G18" s="190">
        <v>5</v>
      </c>
      <c r="H18" s="450">
        <f>SUM(E28:G28)</f>
        <v>4.6399999999999997</v>
      </c>
      <c r="I18" s="451"/>
      <c r="J18" s="66"/>
      <c r="K18" s="201"/>
      <c r="L18" s="65"/>
      <c r="M18" s="65"/>
      <c r="N18" s="65"/>
      <c r="O18" s="65"/>
      <c r="P18" s="65"/>
      <c r="Q18" s="65"/>
      <c r="R18" s="65"/>
      <c r="S18" s="65"/>
      <c r="T18" s="65"/>
      <c r="U18" s="65"/>
    </row>
    <row r="19" spans="1:21" ht="36" customHeight="1" x14ac:dyDescent="0.25">
      <c r="A19" s="102"/>
      <c r="B19" s="448"/>
      <c r="C19" s="449"/>
      <c r="D19" s="56" t="s">
        <v>231</v>
      </c>
      <c r="E19" s="190">
        <v>4</v>
      </c>
      <c r="F19" s="190">
        <v>5</v>
      </c>
      <c r="G19" s="190">
        <v>5</v>
      </c>
      <c r="H19" s="450"/>
      <c r="I19" s="451"/>
      <c r="J19" s="66"/>
      <c r="K19" s="201"/>
      <c r="L19" s="65"/>
      <c r="M19" s="65"/>
      <c r="N19" s="65"/>
      <c r="O19" s="65"/>
      <c r="P19" s="65"/>
      <c r="Q19" s="65"/>
      <c r="R19" s="65"/>
      <c r="S19" s="65"/>
      <c r="T19" s="65"/>
      <c r="U19" s="65"/>
    </row>
    <row r="20" spans="1:21" ht="33.6" customHeight="1" x14ac:dyDescent="0.25">
      <c r="A20" s="102"/>
      <c r="B20" s="448"/>
      <c r="C20" s="449"/>
      <c r="D20" s="56" t="s">
        <v>232</v>
      </c>
      <c r="E20" s="190">
        <v>4</v>
      </c>
      <c r="F20" s="190">
        <v>5</v>
      </c>
      <c r="G20" s="190">
        <v>5</v>
      </c>
      <c r="H20" s="450"/>
      <c r="I20" s="451"/>
      <c r="J20" s="66"/>
      <c r="K20" s="201"/>
      <c r="L20" s="65"/>
      <c r="M20" s="65"/>
      <c r="N20" s="65"/>
      <c r="O20" s="65"/>
      <c r="P20" s="65"/>
      <c r="Q20" s="65"/>
      <c r="R20" s="65"/>
      <c r="S20" s="65"/>
      <c r="T20" s="65"/>
      <c r="U20" s="65"/>
    </row>
    <row r="21" spans="1:21" ht="33.6" customHeight="1" x14ac:dyDescent="0.25">
      <c r="A21" s="102"/>
      <c r="B21" s="448"/>
      <c r="C21" s="449"/>
      <c r="D21" s="56" t="s">
        <v>244</v>
      </c>
      <c r="E21" s="190">
        <v>5</v>
      </c>
      <c r="F21" s="190">
        <v>4</v>
      </c>
      <c r="G21" s="190">
        <v>5</v>
      </c>
      <c r="H21" s="450"/>
      <c r="I21" s="451"/>
      <c r="J21" s="66"/>
      <c r="K21" s="201"/>
      <c r="L21" s="65"/>
      <c r="M21" s="65"/>
      <c r="N21" s="65"/>
      <c r="O21" s="65"/>
      <c r="P21" s="65"/>
      <c r="Q21" s="65"/>
      <c r="R21" s="65"/>
      <c r="S21" s="65"/>
      <c r="T21" s="65"/>
      <c r="U21" s="65"/>
    </row>
    <row r="22" spans="1:21" ht="33.6" customHeight="1" x14ac:dyDescent="0.25">
      <c r="A22" s="102"/>
      <c r="B22" s="448"/>
      <c r="C22" s="449"/>
      <c r="D22" s="56" t="s">
        <v>245</v>
      </c>
      <c r="E22" s="190">
        <v>4</v>
      </c>
      <c r="F22" s="190">
        <v>5</v>
      </c>
      <c r="G22" s="190">
        <v>5</v>
      </c>
      <c r="H22" s="450"/>
      <c r="I22" s="451"/>
      <c r="J22" s="66"/>
      <c r="K22" s="201"/>
      <c r="L22" s="65"/>
      <c r="M22" s="65"/>
      <c r="N22" s="65"/>
      <c r="O22" s="65"/>
      <c r="P22" s="65"/>
      <c r="Q22" s="65"/>
      <c r="R22" s="65"/>
      <c r="S22" s="65"/>
      <c r="T22" s="65"/>
      <c r="U22" s="65"/>
    </row>
    <row r="23" spans="1:21" ht="33.6" customHeight="1" x14ac:dyDescent="0.25">
      <c r="A23" s="102"/>
      <c r="B23" s="448"/>
      <c r="C23" s="449"/>
      <c r="D23" s="56" t="s">
        <v>246</v>
      </c>
      <c r="E23" s="190">
        <v>5</v>
      </c>
      <c r="F23" s="190">
        <v>4</v>
      </c>
      <c r="G23" s="190">
        <v>5</v>
      </c>
      <c r="H23" s="450"/>
      <c r="I23" s="451"/>
      <c r="J23" s="66"/>
      <c r="K23" s="201"/>
      <c r="L23" s="65"/>
      <c r="M23" s="65"/>
      <c r="N23" s="65"/>
      <c r="O23" s="65"/>
      <c r="P23" s="65"/>
      <c r="Q23" s="65"/>
      <c r="R23" s="65"/>
      <c r="S23" s="65"/>
      <c r="T23" s="65"/>
      <c r="U23" s="65"/>
    </row>
    <row r="24" spans="1:21" ht="42" customHeight="1" x14ac:dyDescent="0.25">
      <c r="A24" s="102"/>
      <c r="B24" s="448"/>
      <c r="C24" s="449"/>
      <c r="D24" s="56" t="s">
        <v>247</v>
      </c>
      <c r="E24" s="190">
        <v>5</v>
      </c>
      <c r="F24" s="190">
        <v>4</v>
      </c>
      <c r="G24" s="190">
        <v>5</v>
      </c>
      <c r="H24" s="450"/>
      <c r="I24" s="451"/>
      <c r="J24" s="66"/>
      <c r="K24" s="201"/>
      <c r="L24" s="65"/>
      <c r="M24" s="65"/>
      <c r="N24" s="65"/>
      <c r="O24" s="65"/>
      <c r="P24" s="65"/>
      <c r="Q24" s="65"/>
      <c r="R24" s="65"/>
      <c r="S24" s="65"/>
      <c r="T24" s="65"/>
      <c r="U24" s="65"/>
    </row>
    <row r="25" spans="1:21" ht="40.5" customHeight="1" x14ac:dyDescent="0.25">
      <c r="A25" s="102"/>
      <c r="B25" s="448"/>
      <c r="C25" s="449"/>
      <c r="D25" s="56" t="s">
        <v>248</v>
      </c>
      <c r="E25" s="190">
        <v>5</v>
      </c>
      <c r="F25" s="190">
        <v>4</v>
      </c>
      <c r="G25" s="190">
        <v>4</v>
      </c>
      <c r="H25" s="450"/>
      <c r="I25" s="451"/>
      <c r="J25" s="66"/>
      <c r="K25" s="201"/>
      <c r="L25" s="65"/>
      <c r="M25" s="65"/>
      <c r="N25" s="65"/>
      <c r="O25" s="65"/>
      <c r="P25" s="65"/>
      <c r="Q25" s="65"/>
      <c r="R25" s="65"/>
      <c r="S25" s="65"/>
      <c r="T25" s="65"/>
      <c r="U25" s="65"/>
    </row>
    <row r="26" spans="1:21" ht="35.25" customHeight="1" x14ac:dyDescent="0.25">
      <c r="A26" s="102"/>
      <c r="B26" s="448"/>
      <c r="C26" s="449"/>
      <c r="D26" s="56" t="s">
        <v>249</v>
      </c>
      <c r="E26" s="190">
        <v>5</v>
      </c>
      <c r="F26" s="190">
        <v>5</v>
      </c>
      <c r="G26" s="190">
        <v>5</v>
      </c>
      <c r="H26" s="450"/>
      <c r="I26" s="451"/>
      <c r="J26" s="66"/>
      <c r="K26" s="201"/>
      <c r="L26" s="65"/>
      <c r="M26" s="65"/>
      <c r="N26" s="65"/>
      <c r="O26" s="65"/>
      <c r="P26" s="65"/>
      <c r="Q26" s="65"/>
      <c r="R26" s="65"/>
      <c r="S26" s="65"/>
      <c r="T26" s="65"/>
      <c r="U26" s="65"/>
    </row>
    <row r="27" spans="1:21" ht="36.950000000000003" customHeight="1" thickBot="1" x14ac:dyDescent="0.3">
      <c r="A27" s="102"/>
      <c r="B27" s="448"/>
      <c r="C27" s="449"/>
      <c r="D27" s="56" t="s">
        <v>250</v>
      </c>
      <c r="E27" s="190">
        <v>4</v>
      </c>
      <c r="F27" s="190">
        <v>5</v>
      </c>
      <c r="G27" s="190">
        <v>4</v>
      </c>
      <c r="H27" s="450"/>
      <c r="I27" s="451"/>
      <c r="J27" s="66"/>
      <c r="K27" s="201"/>
      <c r="L27" s="65"/>
      <c r="M27" s="65"/>
      <c r="N27" s="65"/>
      <c r="O27" s="65"/>
      <c r="P27" s="65"/>
      <c r="Q27" s="65"/>
      <c r="R27" s="65"/>
      <c r="S27" s="65"/>
      <c r="T27" s="65"/>
      <c r="U27" s="65"/>
    </row>
    <row r="28" spans="1:21" ht="24.75" customHeight="1" thickBot="1" x14ac:dyDescent="0.3">
      <c r="A28" s="102"/>
      <c r="B28" s="452" t="s">
        <v>184</v>
      </c>
      <c r="C28" s="452"/>
      <c r="D28" s="453"/>
      <c r="E28" s="195">
        <f>SUM(E18:E27)/10*60%</f>
        <v>2.76</v>
      </c>
      <c r="F28" s="194">
        <f>SUM(F18:F27)/10*20%</f>
        <v>0.91999999999999993</v>
      </c>
      <c r="G28" s="194">
        <f>SUM(G18:G27)/10*20%</f>
        <v>0.96</v>
      </c>
      <c r="H28" s="450"/>
      <c r="I28" s="451"/>
      <c r="J28" s="66"/>
      <c r="K28" s="201"/>
      <c r="L28" s="65"/>
      <c r="M28" s="65"/>
      <c r="N28" s="65"/>
      <c r="O28" s="65"/>
      <c r="P28" s="65"/>
      <c r="Q28" s="65"/>
      <c r="R28" s="65"/>
      <c r="S28" s="65"/>
      <c r="T28" s="65"/>
      <c r="U28" s="65"/>
    </row>
    <row r="29" spans="1:21" ht="34.5" customHeight="1" x14ac:dyDescent="0.25">
      <c r="A29" s="102"/>
      <c r="B29" s="448">
        <v>3</v>
      </c>
      <c r="C29" s="449" t="s">
        <v>235</v>
      </c>
      <c r="D29" s="56" t="s">
        <v>251</v>
      </c>
      <c r="E29" s="190">
        <v>5</v>
      </c>
      <c r="F29" s="190">
        <v>5</v>
      </c>
      <c r="G29" s="190">
        <v>4</v>
      </c>
      <c r="H29" s="450">
        <f>SUM(E35:G35)</f>
        <v>4.6333333333333337</v>
      </c>
      <c r="I29" s="451"/>
      <c r="J29" s="66"/>
      <c r="K29" s="201"/>
      <c r="L29" s="65"/>
      <c r="M29" s="65"/>
      <c r="N29" s="65"/>
      <c r="O29" s="65"/>
      <c r="P29" s="65"/>
      <c r="Q29" s="65"/>
      <c r="R29" s="65"/>
      <c r="S29" s="65"/>
      <c r="T29" s="65"/>
      <c r="U29" s="65"/>
    </row>
    <row r="30" spans="1:21" ht="33.75" customHeight="1" x14ac:dyDescent="0.25">
      <c r="A30" s="102"/>
      <c r="B30" s="448"/>
      <c r="C30" s="449"/>
      <c r="D30" s="56" t="s">
        <v>185</v>
      </c>
      <c r="E30" s="190">
        <v>5</v>
      </c>
      <c r="F30" s="190">
        <v>5</v>
      </c>
      <c r="G30" s="190">
        <v>5</v>
      </c>
      <c r="H30" s="450"/>
      <c r="I30" s="451"/>
      <c r="J30" s="66"/>
      <c r="K30" s="201"/>
      <c r="L30" s="65"/>
      <c r="M30" s="65"/>
      <c r="N30" s="65"/>
      <c r="O30" s="65"/>
      <c r="P30" s="65"/>
      <c r="Q30" s="65"/>
      <c r="R30" s="65"/>
      <c r="S30" s="65"/>
      <c r="T30" s="65"/>
      <c r="U30" s="65"/>
    </row>
    <row r="31" spans="1:21" ht="36" customHeight="1" x14ac:dyDescent="0.25">
      <c r="A31" s="102"/>
      <c r="B31" s="448"/>
      <c r="C31" s="449"/>
      <c r="D31" s="56" t="s">
        <v>252</v>
      </c>
      <c r="E31" s="190">
        <v>4</v>
      </c>
      <c r="F31" s="190">
        <v>4</v>
      </c>
      <c r="G31" s="190">
        <v>5</v>
      </c>
      <c r="H31" s="450"/>
      <c r="I31" s="451"/>
      <c r="J31" s="66"/>
      <c r="K31" s="201"/>
      <c r="L31" s="65"/>
      <c r="M31" s="65"/>
      <c r="N31" s="65"/>
      <c r="O31" s="65"/>
      <c r="P31" s="65"/>
      <c r="Q31" s="65"/>
      <c r="R31" s="65"/>
      <c r="S31" s="65"/>
      <c r="T31" s="65"/>
      <c r="U31" s="65"/>
    </row>
    <row r="32" spans="1:21" ht="46.5" customHeight="1" x14ac:dyDescent="0.25">
      <c r="A32" s="102"/>
      <c r="B32" s="448"/>
      <c r="C32" s="449"/>
      <c r="D32" s="56" t="s">
        <v>253</v>
      </c>
      <c r="E32" s="190">
        <v>4</v>
      </c>
      <c r="F32" s="190">
        <v>5</v>
      </c>
      <c r="G32" s="190">
        <v>4</v>
      </c>
      <c r="H32" s="450"/>
      <c r="I32" s="451"/>
      <c r="J32" s="66"/>
      <c r="K32" s="201"/>
      <c r="L32" s="65"/>
      <c r="M32" s="65"/>
      <c r="N32" s="65"/>
      <c r="O32" s="65"/>
      <c r="P32" s="65"/>
      <c r="Q32" s="65"/>
      <c r="R32" s="65"/>
      <c r="S32" s="65"/>
      <c r="T32" s="65"/>
      <c r="U32" s="65"/>
    </row>
    <row r="33" spans="1:21" ht="37.5" customHeight="1" x14ac:dyDescent="0.25">
      <c r="A33" s="102"/>
      <c r="B33" s="448"/>
      <c r="C33" s="449"/>
      <c r="D33" s="56" t="s">
        <v>254</v>
      </c>
      <c r="E33" s="190">
        <v>5</v>
      </c>
      <c r="F33" s="190">
        <v>4</v>
      </c>
      <c r="G33" s="190">
        <v>4</v>
      </c>
      <c r="H33" s="450"/>
      <c r="I33" s="451"/>
      <c r="J33" s="66"/>
      <c r="K33" s="201"/>
      <c r="L33" s="65"/>
      <c r="M33" s="65"/>
      <c r="N33" s="65"/>
      <c r="O33" s="65"/>
      <c r="P33" s="65"/>
      <c r="Q33" s="65"/>
      <c r="R33" s="65"/>
      <c r="S33" s="65"/>
      <c r="T33" s="65"/>
      <c r="U33" s="65"/>
    </row>
    <row r="34" spans="1:21" ht="36" customHeight="1" thickBot="1" x14ac:dyDescent="0.3">
      <c r="A34" s="102"/>
      <c r="B34" s="448"/>
      <c r="C34" s="449"/>
      <c r="D34" s="56" t="s">
        <v>255</v>
      </c>
      <c r="E34" s="190">
        <v>5</v>
      </c>
      <c r="F34" s="190">
        <v>5</v>
      </c>
      <c r="G34" s="190">
        <v>5</v>
      </c>
      <c r="H34" s="450"/>
      <c r="I34" s="451"/>
      <c r="J34" s="66"/>
      <c r="K34" s="201"/>
      <c r="L34" s="65"/>
      <c r="M34" s="65"/>
      <c r="N34" s="65"/>
      <c r="O34" s="65"/>
      <c r="P34" s="65"/>
      <c r="Q34" s="65"/>
      <c r="R34" s="65"/>
      <c r="S34" s="65"/>
      <c r="T34" s="65"/>
      <c r="U34" s="65"/>
    </row>
    <row r="35" spans="1:21" ht="24.75" customHeight="1" thickBot="1" x14ac:dyDescent="0.3">
      <c r="A35" s="102"/>
      <c r="B35" s="452" t="s">
        <v>184</v>
      </c>
      <c r="C35" s="452"/>
      <c r="D35" s="453"/>
      <c r="E35" s="194">
        <f>SUM(E29:E34)/6*60%</f>
        <v>2.8000000000000003</v>
      </c>
      <c r="F35" s="194">
        <f>SUM(F29:F34)/6*20%</f>
        <v>0.93333333333333346</v>
      </c>
      <c r="G35" s="194">
        <f>SUM(G29:G34)/6*20%</f>
        <v>0.9</v>
      </c>
      <c r="H35" s="450"/>
      <c r="I35" s="451"/>
      <c r="J35" s="66"/>
      <c r="K35" s="201"/>
      <c r="L35" s="65"/>
      <c r="M35" s="65"/>
      <c r="N35" s="65"/>
      <c r="O35" s="65"/>
      <c r="P35" s="65"/>
      <c r="Q35" s="65"/>
      <c r="R35" s="65"/>
      <c r="S35" s="65"/>
      <c r="T35" s="65"/>
      <c r="U35" s="65"/>
    </row>
    <row r="36" spans="1:21" ht="34.5" customHeight="1" x14ac:dyDescent="0.25">
      <c r="A36" s="102"/>
      <c r="B36" s="448">
        <v>4</v>
      </c>
      <c r="C36" s="449" t="s">
        <v>186</v>
      </c>
      <c r="D36" s="57" t="s">
        <v>256</v>
      </c>
      <c r="E36" s="190">
        <v>5</v>
      </c>
      <c r="F36" s="190">
        <v>5</v>
      </c>
      <c r="G36" s="190">
        <v>4</v>
      </c>
      <c r="H36" s="488">
        <f>SUM(E41:G41)</f>
        <v>4.72</v>
      </c>
      <c r="I36" s="454"/>
      <c r="J36" s="66"/>
      <c r="K36" s="201"/>
      <c r="L36" s="65"/>
      <c r="M36" s="65"/>
      <c r="N36" s="65"/>
      <c r="O36" s="65"/>
      <c r="P36" s="65"/>
      <c r="Q36" s="65"/>
      <c r="R36" s="65"/>
      <c r="S36" s="65"/>
      <c r="T36" s="65"/>
      <c r="U36" s="65"/>
    </row>
    <row r="37" spans="1:21" ht="24.75" customHeight="1" x14ac:dyDescent="0.25">
      <c r="A37" s="102"/>
      <c r="B37" s="448"/>
      <c r="C37" s="449"/>
      <c r="D37" s="57" t="s">
        <v>187</v>
      </c>
      <c r="E37" s="190">
        <v>5</v>
      </c>
      <c r="F37" s="190">
        <v>5</v>
      </c>
      <c r="G37" s="190">
        <v>5</v>
      </c>
      <c r="H37" s="489"/>
      <c r="I37" s="454"/>
      <c r="J37" s="66"/>
      <c r="K37" s="201"/>
      <c r="L37" s="65"/>
      <c r="M37" s="65"/>
      <c r="N37" s="65"/>
      <c r="O37" s="65"/>
      <c r="P37" s="65"/>
      <c r="Q37" s="65"/>
      <c r="R37" s="65"/>
      <c r="S37" s="65"/>
      <c r="T37" s="65"/>
      <c r="U37" s="65"/>
    </row>
    <row r="38" spans="1:21" ht="24.75" customHeight="1" x14ac:dyDescent="0.25">
      <c r="A38" s="102"/>
      <c r="B38" s="448"/>
      <c r="C38" s="449"/>
      <c r="D38" s="57" t="s">
        <v>257</v>
      </c>
      <c r="E38" s="190">
        <v>5</v>
      </c>
      <c r="F38" s="190">
        <v>4</v>
      </c>
      <c r="G38" s="190">
        <v>5</v>
      </c>
      <c r="H38" s="489"/>
      <c r="I38" s="454"/>
      <c r="J38" s="66"/>
      <c r="K38" s="201"/>
      <c r="L38" s="65"/>
      <c r="M38" s="65"/>
      <c r="N38" s="65"/>
      <c r="O38" s="65"/>
      <c r="P38" s="65"/>
      <c r="Q38" s="65"/>
      <c r="R38" s="65"/>
      <c r="S38" s="65"/>
      <c r="T38" s="65"/>
      <c r="U38" s="65"/>
    </row>
    <row r="39" spans="1:21" ht="24.75" customHeight="1" x14ac:dyDescent="0.25">
      <c r="A39" s="102"/>
      <c r="B39" s="448"/>
      <c r="C39" s="449"/>
      <c r="D39" s="57" t="s">
        <v>188</v>
      </c>
      <c r="E39" s="190">
        <v>4</v>
      </c>
      <c r="F39" s="190">
        <v>5</v>
      </c>
      <c r="G39" s="190">
        <v>4</v>
      </c>
      <c r="H39" s="489"/>
      <c r="I39" s="454"/>
      <c r="J39" s="66"/>
      <c r="K39" s="201"/>
      <c r="L39" s="65"/>
      <c r="M39" s="65"/>
      <c r="N39" s="65"/>
      <c r="O39" s="65"/>
      <c r="P39" s="65"/>
      <c r="Q39" s="65"/>
      <c r="R39" s="65"/>
      <c r="S39" s="65"/>
      <c r="T39" s="65"/>
      <c r="U39" s="65"/>
    </row>
    <row r="40" spans="1:21" ht="36.75" customHeight="1" thickBot="1" x14ac:dyDescent="0.3">
      <c r="A40" s="102"/>
      <c r="B40" s="448"/>
      <c r="C40" s="449"/>
      <c r="D40" s="57" t="s">
        <v>258</v>
      </c>
      <c r="E40" s="190">
        <v>5</v>
      </c>
      <c r="F40" s="190">
        <v>5</v>
      </c>
      <c r="G40" s="190">
        <v>4</v>
      </c>
      <c r="H40" s="489"/>
      <c r="I40" s="454"/>
      <c r="J40" s="66"/>
      <c r="K40" s="201"/>
      <c r="L40" s="65"/>
      <c r="M40" s="65"/>
      <c r="N40" s="65"/>
      <c r="O40" s="65"/>
      <c r="P40" s="65"/>
      <c r="Q40" s="65"/>
      <c r="R40" s="65"/>
      <c r="S40" s="65"/>
      <c r="T40" s="65"/>
      <c r="U40" s="65"/>
    </row>
    <row r="41" spans="1:21" ht="24.75" customHeight="1" thickBot="1" x14ac:dyDescent="0.3">
      <c r="A41" s="102"/>
      <c r="B41" s="452" t="s">
        <v>184</v>
      </c>
      <c r="C41" s="452"/>
      <c r="D41" s="453"/>
      <c r="E41" s="194">
        <f>SUM(E36:E40)/5*60%</f>
        <v>2.88</v>
      </c>
      <c r="F41" s="194">
        <f>SUM(F36:F40)/5*20%</f>
        <v>0.96</v>
      </c>
      <c r="G41" s="194">
        <f>SUM(G36:G40)/5*20%</f>
        <v>0.88000000000000012</v>
      </c>
      <c r="H41" s="470"/>
      <c r="I41" s="454"/>
      <c r="J41" s="66"/>
      <c r="K41" s="201"/>
      <c r="L41" s="65"/>
      <c r="M41" s="65"/>
      <c r="N41" s="65"/>
      <c r="O41" s="65"/>
      <c r="P41" s="65"/>
      <c r="Q41" s="65"/>
      <c r="R41" s="65"/>
      <c r="S41" s="65"/>
      <c r="T41" s="65"/>
      <c r="U41" s="65"/>
    </row>
    <row r="42" spans="1:21" ht="25.5" customHeight="1" x14ac:dyDescent="0.25">
      <c r="A42" s="102"/>
      <c r="B42" s="448">
        <v>5</v>
      </c>
      <c r="C42" s="485" t="s">
        <v>236</v>
      </c>
      <c r="D42" s="56" t="s">
        <v>259</v>
      </c>
      <c r="E42" s="190">
        <v>5</v>
      </c>
      <c r="F42" s="190">
        <v>5</v>
      </c>
      <c r="G42" s="190">
        <v>5</v>
      </c>
      <c r="H42" s="450">
        <f>SUM(E48:G48)</f>
        <v>4.7333333333333334</v>
      </c>
      <c r="I42" s="472"/>
      <c r="J42" s="66"/>
      <c r="K42" s="201"/>
      <c r="L42" s="65"/>
      <c r="M42" s="65"/>
      <c r="N42" s="65"/>
      <c r="O42" s="65"/>
      <c r="P42" s="65"/>
      <c r="Q42" s="65"/>
      <c r="R42" s="65"/>
      <c r="S42" s="65"/>
      <c r="T42" s="65"/>
      <c r="U42" s="65"/>
    </row>
    <row r="43" spans="1:21" ht="27" customHeight="1" x14ac:dyDescent="0.25">
      <c r="A43" s="102"/>
      <c r="B43" s="448"/>
      <c r="C43" s="486"/>
      <c r="D43" s="56" t="s">
        <v>260</v>
      </c>
      <c r="E43" s="190">
        <v>5</v>
      </c>
      <c r="F43" s="190">
        <v>5</v>
      </c>
      <c r="G43" s="190">
        <v>4</v>
      </c>
      <c r="H43" s="450"/>
      <c r="I43" s="472"/>
      <c r="J43" s="66"/>
      <c r="K43" s="201"/>
      <c r="L43" s="65"/>
      <c r="M43" s="65"/>
      <c r="N43" s="65"/>
      <c r="O43" s="65"/>
      <c r="P43" s="65"/>
      <c r="Q43" s="65"/>
      <c r="R43" s="65"/>
      <c r="S43" s="65"/>
      <c r="T43" s="65"/>
      <c r="U43" s="65"/>
    </row>
    <row r="44" spans="1:21" ht="42" customHeight="1" x14ac:dyDescent="0.25">
      <c r="A44" s="102"/>
      <c r="B44" s="448"/>
      <c r="C44" s="486"/>
      <c r="D44" s="56" t="s">
        <v>261</v>
      </c>
      <c r="E44" s="190">
        <v>5</v>
      </c>
      <c r="F44" s="190">
        <v>4</v>
      </c>
      <c r="G44" s="190">
        <v>5</v>
      </c>
      <c r="H44" s="450"/>
      <c r="I44" s="472"/>
      <c r="J44" s="66"/>
      <c r="K44" s="201"/>
      <c r="L44" s="65"/>
      <c r="M44" s="65"/>
      <c r="N44" s="65"/>
      <c r="O44" s="65"/>
      <c r="P44" s="65"/>
      <c r="Q44" s="65"/>
      <c r="R44" s="65"/>
      <c r="S44" s="65"/>
      <c r="T44" s="65"/>
      <c r="U44" s="65"/>
    </row>
    <row r="45" spans="1:21" ht="47.25" customHeight="1" x14ac:dyDescent="0.25">
      <c r="A45" s="102"/>
      <c r="B45" s="448"/>
      <c r="C45" s="486"/>
      <c r="D45" s="56" t="s">
        <v>262</v>
      </c>
      <c r="E45" s="190">
        <v>4</v>
      </c>
      <c r="F45" s="190">
        <v>5</v>
      </c>
      <c r="G45" s="190">
        <v>5</v>
      </c>
      <c r="H45" s="450"/>
      <c r="I45" s="472"/>
      <c r="J45" s="66"/>
      <c r="K45" s="201"/>
      <c r="L45" s="65"/>
      <c r="M45" s="65"/>
      <c r="N45" s="65"/>
      <c r="O45" s="65"/>
      <c r="P45" s="65"/>
      <c r="Q45" s="65"/>
      <c r="R45" s="65"/>
      <c r="S45" s="65"/>
      <c r="T45" s="65"/>
      <c r="U45" s="65"/>
    </row>
    <row r="46" spans="1:21" ht="51.75" customHeight="1" x14ac:dyDescent="0.25">
      <c r="A46" s="102"/>
      <c r="B46" s="448"/>
      <c r="C46" s="486"/>
      <c r="D46" s="56" t="s">
        <v>263</v>
      </c>
      <c r="E46" s="190">
        <v>5</v>
      </c>
      <c r="F46" s="190">
        <v>4</v>
      </c>
      <c r="G46" s="190">
        <v>4</v>
      </c>
      <c r="H46" s="450"/>
      <c r="I46" s="472"/>
      <c r="J46" s="66"/>
      <c r="K46" s="201"/>
      <c r="L46" s="65"/>
      <c r="M46" s="65"/>
      <c r="N46" s="65"/>
      <c r="O46" s="65"/>
      <c r="P46" s="65"/>
      <c r="Q46" s="65"/>
      <c r="R46" s="65"/>
      <c r="S46" s="65"/>
      <c r="T46" s="65"/>
      <c r="U46" s="65"/>
    </row>
    <row r="47" spans="1:21" ht="41.1" customHeight="1" thickBot="1" x14ac:dyDescent="0.3">
      <c r="A47" s="102"/>
      <c r="B47" s="448"/>
      <c r="C47" s="469"/>
      <c r="D47" s="56" t="s">
        <v>264</v>
      </c>
      <c r="E47" s="190">
        <v>5</v>
      </c>
      <c r="F47" s="190">
        <v>5</v>
      </c>
      <c r="G47" s="190">
        <v>4</v>
      </c>
      <c r="H47" s="450"/>
      <c r="I47" s="472"/>
      <c r="J47" s="66"/>
      <c r="K47" s="201"/>
      <c r="L47" s="65"/>
      <c r="M47" s="65"/>
      <c r="N47" s="65"/>
      <c r="O47" s="65"/>
      <c r="P47" s="65"/>
      <c r="Q47" s="65"/>
      <c r="R47" s="65"/>
      <c r="S47" s="65"/>
      <c r="T47" s="65"/>
      <c r="U47" s="65"/>
    </row>
    <row r="48" spans="1:21" ht="24.75" customHeight="1" thickBot="1" x14ac:dyDescent="0.3">
      <c r="A48" s="102"/>
      <c r="B48" s="452" t="s">
        <v>184</v>
      </c>
      <c r="C48" s="452"/>
      <c r="D48" s="453"/>
      <c r="E48" s="194">
        <f>SUM(E42:E47)/6*60%</f>
        <v>2.9</v>
      </c>
      <c r="F48" s="194">
        <f>SUM(F42:F47)/6*20%</f>
        <v>0.93333333333333346</v>
      </c>
      <c r="G48" s="196">
        <f>SUM(G42:G47)/6*20%</f>
        <v>0.9</v>
      </c>
      <c r="H48" s="450"/>
      <c r="I48" s="472"/>
      <c r="J48" s="66"/>
      <c r="K48" s="201"/>
      <c r="L48" s="65"/>
      <c r="M48" s="65"/>
      <c r="N48" s="65"/>
      <c r="O48" s="65"/>
      <c r="P48" s="65"/>
      <c r="Q48" s="65"/>
      <c r="R48" s="65"/>
      <c r="S48" s="65"/>
      <c r="T48" s="65"/>
      <c r="U48" s="65"/>
    </row>
    <row r="49" spans="1:21" ht="24.75" customHeight="1" x14ac:dyDescent="0.25">
      <c r="A49" s="102"/>
      <c r="B49" s="448">
        <v>6</v>
      </c>
      <c r="C49" s="449" t="s">
        <v>237</v>
      </c>
      <c r="D49" s="56" t="s">
        <v>265</v>
      </c>
      <c r="E49" s="190">
        <v>5</v>
      </c>
      <c r="F49" s="190">
        <v>5</v>
      </c>
      <c r="G49" s="190">
        <v>5</v>
      </c>
      <c r="H49" s="450">
        <f>SUM(E53:G53)</f>
        <v>4.8</v>
      </c>
      <c r="I49" s="451"/>
      <c r="J49" s="66"/>
      <c r="K49" s="201"/>
      <c r="L49" s="65"/>
      <c r="M49" s="65"/>
      <c r="N49" s="65"/>
      <c r="O49" s="65"/>
      <c r="P49" s="65"/>
      <c r="Q49" s="65"/>
      <c r="R49" s="65"/>
      <c r="S49" s="65"/>
      <c r="T49" s="65"/>
      <c r="U49" s="65"/>
    </row>
    <row r="50" spans="1:21" ht="24.75" customHeight="1" x14ac:dyDescent="0.25">
      <c r="A50" s="102"/>
      <c r="B50" s="448"/>
      <c r="C50" s="449"/>
      <c r="D50" s="56" t="s">
        <v>266</v>
      </c>
      <c r="E50" s="190">
        <v>5</v>
      </c>
      <c r="F50" s="190">
        <v>5</v>
      </c>
      <c r="G50" s="190">
        <v>4</v>
      </c>
      <c r="H50" s="450"/>
      <c r="I50" s="451"/>
      <c r="J50" s="66"/>
      <c r="K50" s="201"/>
      <c r="L50" s="65"/>
      <c r="M50" s="65"/>
      <c r="N50" s="65"/>
      <c r="O50" s="65"/>
      <c r="P50" s="65"/>
      <c r="Q50" s="65"/>
      <c r="R50" s="65"/>
      <c r="S50" s="65"/>
      <c r="T50" s="65"/>
      <c r="U50" s="65"/>
    </row>
    <row r="51" spans="1:21" ht="44.25" customHeight="1" x14ac:dyDescent="0.25">
      <c r="A51" s="102"/>
      <c r="B51" s="448"/>
      <c r="C51" s="449"/>
      <c r="D51" s="56" t="s">
        <v>267</v>
      </c>
      <c r="E51" s="190">
        <v>5</v>
      </c>
      <c r="F51" s="190">
        <v>4</v>
      </c>
      <c r="G51" s="190">
        <v>4</v>
      </c>
      <c r="H51" s="450"/>
      <c r="I51" s="451"/>
      <c r="J51" s="66"/>
      <c r="K51" s="201"/>
      <c r="L51" s="65"/>
      <c r="M51" s="65"/>
      <c r="N51" s="65"/>
      <c r="O51" s="65"/>
      <c r="P51" s="65"/>
      <c r="Q51" s="65"/>
      <c r="R51" s="65"/>
      <c r="S51" s="65"/>
      <c r="T51" s="65"/>
      <c r="U51" s="65"/>
    </row>
    <row r="52" spans="1:21" ht="30.75" customHeight="1" thickBot="1" x14ac:dyDescent="0.3">
      <c r="A52" s="102"/>
      <c r="B52" s="448"/>
      <c r="C52" s="449"/>
      <c r="D52" s="56" t="s">
        <v>268</v>
      </c>
      <c r="E52" s="190">
        <v>5</v>
      </c>
      <c r="F52" s="190">
        <v>4</v>
      </c>
      <c r="G52" s="190">
        <v>5</v>
      </c>
      <c r="H52" s="450"/>
      <c r="I52" s="451"/>
      <c r="J52" s="66"/>
      <c r="K52" s="201"/>
      <c r="L52" s="65"/>
      <c r="M52" s="65"/>
      <c r="N52" s="65"/>
      <c r="O52" s="65"/>
      <c r="P52" s="65"/>
      <c r="Q52" s="65"/>
      <c r="R52" s="65"/>
      <c r="S52" s="65"/>
      <c r="T52" s="65"/>
      <c r="U52" s="65"/>
    </row>
    <row r="53" spans="1:21" ht="24.75" customHeight="1" thickBot="1" x14ac:dyDescent="0.3">
      <c r="A53" s="102"/>
      <c r="B53" s="452" t="s">
        <v>184</v>
      </c>
      <c r="C53" s="452"/>
      <c r="D53" s="453"/>
      <c r="E53" s="194">
        <f>SUM(E49:E52)/4*60%</f>
        <v>3</v>
      </c>
      <c r="F53" s="194">
        <f>SUM(F49:F52)/4*20%</f>
        <v>0.9</v>
      </c>
      <c r="G53" s="196">
        <f>SUM(G49:G52)/4*20%</f>
        <v>0.9</v>
      </c>
      <c r="H53" s="450"/>
      <c r="I53" s="451"/>
      <c r="J53" s="66"/>
      <c r="K53" s="201"/>
      <c r="L53" s="65"/>
      <c r="M53" s="65"/>
      <c r="N53" s="65"/>
      <c r="O53" s="65"/>
      <c r="P53" s="65"/>
      <c r="Q53" s="65"/>
      <c r="R53" s="65"/>
      <c r="S53" s="65"/>
      <c r="T53" s="65"/>
      <c r="U53" s="65"/>
    </row>
    <row r="54" spans="1:21" ht="39" customHeight="1" x14ac:dyDescent="0.25">
      <c r="A54" s="102"/>
      <c r="B54" s="448">
        <v>7</v>
      </c>
      <c r="C54" s="449" t="s">
        <v>238</v>
      </c>
      <c r="D54" s="56" t="s">
        <v>269</v>
      </c>
      <c r="E54" s="190">
        <v>5</v>
      </c>
      <c r="F54" s="190">
        <v>5</v>
      </c>
      <c r="G54" s="190">
        <v>4</v>
      </c>
      <c r="H54" s="488">
        <f>SUM(E60:G60)</f>
        <v>4.7333333333333334</v>
      </c>
      <c r="I54" s="451"/>
      <c r="J54" s="66"/>
      <c r="K54" s="201"/>
      <c r="L54" s="65"/>
      <c r="M54" s="65"/>
      <c r="N54" s="65"/>
      <c r="O54" s="65"/>
      <c r="P54" s="65"/>
      <c r="Q54" s="65"/>
      <c r="R54" s="65"/>
      <c r="S54" s="65"/>
      <c r="T54" s="65"/>
      <c r="U54" s="65"/>
    </row>
    <row r="55" spans="1:21" ht="46.5" customHeight="1" x14ac:dyDescent="0.25">
      <c r="A55" s="102"/>
      <c r="B55" s="448"/>
      <c r="C55" s="449"/>
      <c r="D55" s="56" t="s">
        <v>270</v>
      </c>
      <c r="E55" s="190">
        <v>5</v>
      </c>
      <c r="F55" s="190">
        <v>5</v>
      </c>
      <c r="G55" s="190">
        <v>5</v>
      </c>
      <c r="H55" s="489"/>
      <c r="I55" s="451"/>
      <c r="J55" s="66"/>
      <c r="K55" s="201"/>
      <c r="L55" s="65"/>
      <c r="M55" s="65"/>
      <c r="N55" s="65"/>
      <c r="O55" s="65"/>
      <c r="P55" s="65"/>
      <c r="Q55" s="65"/>
      <c r="R55" s="65"/>
      <c r="S55" s="65"/>
      <c r="T55" s="65"/>
      <c r="U55" s="65"/>
    </row>
    <row r="56" spans="1:21" ht="45.75" customHeight="1" x14ac:dyDescent="0.25">
      <c r="A56" s="102"/>
      <c r="B56" s="448"/>
      <c r="C56" s="449"/>
      <c r="D56" s="56" t="s">
        <v>271</v>
      </c>
      <c r="E56" s="190">
        <v>4</v>
      </c>
      <c r="F56" s="190">
        <v>5</v>
      </c>
      <c r="G56" s="190">
        <v>5</v>
      </c>
      <c r="H56" s="489"/>
      <c r="I56" s="451"/>
      <c r="J56" s="66"/>
      <c r="K56" s="201"/>
      <c r="L56" s="65"/>
      <c r="M56" s="65"/>
      <c r="N56" s="65"/>
      <c r="O56" s="65"/>
      <c r="P56" s="65"/>
      <c r="Q56" s="65"/>
      <c r="R56" s="65"/>
      <c r="S56" s="65"/>
      <c r="T56" s="65"/>
      <c r="U56" s="65"/>
    </row>
    <row r="57" spans="1:21" ht="42.75" customHeight="1" x14ac:dyDescent="0.25">
      <c r="A57" s="102"/>
      <c r="B57" s="448"/>
      <c r="C57" s="449"/>
      <c r="D57" s="56" t="s">
        <v>272</v>
      </c>
      <c r="E57" s="190">
        <v>5</v>
      </c>
      <c r="F57" s="190">
        <v>5</v>
      </c>
      <c r="G57" s="190">
        <v>5</v>
      </c>
      <c r="H57" s="489"/>
      <c r="I57" s="451"/>
      <c r="J57" s="66"/>
      <c r="K57" s="201"/>
      <c r="L57" s="65"/>
      <c r="M57" s="65"/>
      <c r="N57" s="65"/>
      <c r="O57" s="65"/>
      <c r="P57" s="65"/>
      <c r="Q57" s="65"/>
      <c r="R57" s="65"/>
      <c r="S57" s="65"/>
      <c r="T57" s="65"/>
      <c r="U57" s="65"/>
    </row>
    <row r="58" spans="1:21" ht="43.5" customHeight="1" x14ac:dyDescent="0.25">
      <c r="A58" s="102"/>
      <c r="B58" s="448"/>
      <c r="C58" s="449"/>
      <c r="D58" s="56" t="s">
        <v>273</v>
      </c>
      <c r="E58" s="190">
        <v>4</v>
      </c>
      <c r="F58" s="190">
        <v>4</v>
      </c>
      <c r="G58" s="190">
        <v>5</v>
      </c>
      <c r="H58" s="489"/>
      <c r="I58" s="451"/>
      <c r="J58" s="66"/>
      <c r="K58" s="201"/>
      <c r="L58" s="65"/>
      <c r="M58" s="65"/>
      <c r="N58" s="65"/>
      <c r="O58" s="65"/>
      <c r="P58" s="65"/>
      <c r="Q58" s="65"/>
      <c r="R58" s="65"/>
      <c r="S58" s="65"/>
      <c r="T58" s="65"/>
      <c r="U58" s="65"/>
    </row>
    <row r="59" spans="1:21" ht="52.5" customHeight="1" thickBot="1" x14ac:dyDescent="0.3">
      <c r="A59" s="102"/>
      <c r="B59" s="448"/>
      <c r="C59" s="449"/>
      <c r="D59" s="56" t="s">
        <v>274</v>
      </c>
      <c r="E59" s="190">
        <v>5</v>
      </c>
      <c r="F59" s="190">
        <v>5</v>
      </c>
      <c r="G59" s="190">
        <v>5</v>
      </c>
      <c r="H59" s="489"/>
      <c r="I59" s="451"/>
      <c r="J59" s="66"/>
      <c r="K59" s="201"/>
      <c r="L59" s="65"/>
      <c r="M59" s="65"/>
      <c r="N59" s="65"/>
      <c r="O59" s="65"/>
      <c r="P59" s="65"/>
      <c r="Q59" s="65"/>
      <c r="R59" s="65"/>
      <c r="S59" s="65"/>
      <c r="T59" s="65"/>
      <c r="U59" s="65"/>
    </row>
    <row r="60" spans="1:21" ht="24.75" customHeight="1" thickBot="1" x14ac:dyDescent="0.3">
      <c r="A60" s="102"/>
      <c r="B60" s="452" t="s">
        <v>184</v>
      </c>
      <c r="C60" s="452"/>
      <c r="D60" s="453"/>
      <c r="E60" s="195">
        <f>SUM(E54:E59)/6*60%</f>
        <v>2.8000000000000003</v>
      </c>
      <c r="F60" s="194">
        <f>SUM(F54:F59)/6*20%</f>
        <v>0.96666666666666667</v>
      </c>
      <c r="G60" s="196">
        <f>SUM(G54:G59)/6*20%</f>
        <v>0.96666666666666667</v>
      </c>
      <c r="H60" s="470"/>
      <c r="I60" s="451"/>
      <c r="J60" s="66"/>
      <c r="K60" s="201"/>
      <c r="L60" s="65"/>
      <c r="M60" s="65"/>
      <c r="N60" s="65"/>
      <c r="O60" s="65"/>
      <c r="P60" s="65"/>
      <c r="Q60" s="65"/>
      <c r="R60" s="65"/>
      <c r="S60" s="65"/>
      <c r="T60" s="65"/>
      <c r="U60" s="65"/>
    </row>
    <row r="61" spans="1:21" ht="45" customHeight="1" x14ac:dyDescent="0.25">
      <c r="A61" s="102"/>
      <c r="B61" s="448">
        <v>8</v>
      </c>
      <c r="C61" s="449" t="s">
        <v>240</v>
      </c>
      <c r="D61" s="57" t="s">
        <v>275</v>
      </c>
      <c r="E61" s="190">
        <v>5</v>
      </c>
      <c r="F61" s="190">
        <v>5</v>
      </c>
      <c r="G61" s="190">
        <v>5</v>
      </c>
      <c r="H61" s="450">
        <f>SUM(E67:G67)</f>
        <v>4.7333333333333334</v>
      </c>
      <c r="I61" s="487"/>
      <c r="J61" s="66"/>
      <c r="K61" s="201"/>
      <c r="L61" s="65"/>
      <c r="M61" s="65"/>
      <c r="N61" s="65"/>
      <c r="O61" s="65"/>
      <c r="P61" s="65"/>
      <c r="Q61" s="65"/>
      <c r="R61" s="65"/>
      <c r="S61" s="65"/>
      <c r="T61" s="65"/>
      <c r="U61" s="65"/>
    </row>
    <row r="62" spans="1:21" ht="45.75" customHeight="1" x14ac:dyDescent="0.25">
      <c r="A62" s="102"/>
      <c r="B62" s="448"/>
      <c r="C62" s="449"/>
      <c r="D62" s="57" t="s">
        <v>276</v>
      </c>
      <c r="E62" s="190">
        <v>4</v>
      </c>
      <c r="F62" s="190">
        <v>5</v>
      </c>
      <c r="G62" s="190">
        <v>5</v>
      </c>
      <c r="H62" s="450"/>
      <c r="I62" s="487"/>
      <c r="J62" s="66"/>
      <c r="K62" s="201"/>
      <c r="L62" s="65"/>
      <c r="M62" s="65"/>
      <c r="N62" s="65"/>
      <c r="O62" s="65"/>
      <c r="P62" s="65"/>
      <c r="Q62" s="65"/>
      <c r="R62" s="65"/>
      <c r="S62" s="65"/>
      <c r="T62" s="65"/>
      <c r="U62" s="65"/>
    </row>
    <row r="63" spans="1:21" ht="45.75" customHeight="1" x14ac:dyDescent="0.25">
      <c r="A63" s="102"/>
      <c r="B63" s="448"/>
      <c r="C63" s="449"/>
      <c r="D63" s="57" t="s">
        <v>277</v>
      </c>
      <c r="E63" s="190">
        <v>5</v>
      </c>
      <c r="F63" s="190">
        <v>5</v>
      </c>
      <c r="G63" s="190">
        <v>4</v>
      </c>
      <c r="H63" s="450"/>
      <c r="I63" s="487"/>
      <c r="J63" s="66"/>
      <c r="K63" s="201"/>
      <c r="L63" s="65"/>
      <c r="M63" s="65"/>
      <c r="N63" s="65"/>
      <c r="O63" s="65"/>
      <c r="P63" s="65"/>
      <c r="Q63" s="65"/>
      <c r="R63" s="65"/>
      <c r="S63" s="65"/>
      <c r="T63" s="65"/>
      <c r="U63" s="65"/>
    </row>
    <row r="64" spans="1:21" ht="61.5" customHeight="1" x14ac:dyDescent="0.25">
      <c r="A64" s="102"/>
      <c r="B64" s="448"/>
      <c r="C64" s="449"/>
      <c r="D64" s="57" t="s">
        <v>278</v>
      </c>
      <c r="E64" s="190">
        <v>5</v>
      </c>
      <c r="F64" s="190">
        <v>5</v>
      </c>
      <c r="G64" s="190">
        <v>4</v>
      </c>
      <c r="H64" s="450"/>
      <c r="I64" s="487"/>
      <c r="J64" s="66"/>
      <c r="K64" s="201"/>
      <c r="L64" s="65"/>
      <c r="M64" s="65"/>
      <c r="N64" s="65"/>
      <c r="O64" s="65"/>
      <c r="P64" s="65"/>
      <c r="Q64" s="65"/>
      <c r="R64" s="65"/>
      <c r="S64" s="65"/>
      <c r="T64" s="65"/>
      <c r="U64" s="65"/>
    </row>
    <row r="65" spans="1:21" ht="44.25" customHeight="1" x14ac:dyDescent="0.25">
      <c r="A65" s="102"/>
      <c r="B65" s="448"/>
      <c r="C65" s="449"/>
      <c r="D65" s="57" t="s">
        <v>279</v>
      </c>
      <c r="E65" s="190">
        <v>5</v>
      </c>
      <c r="F65" s="190">
        <v>5</v>
      </c>
      <c r="G65" s="190">
        <v>4</v>
      </c>
      <c r="H65" s="450"/>
      <c r="I65" s="487"/>
      <c r="J65" s="66"/>
      <c r="K65" s="201"/>
      <c r="L65" s="65"/>
      <c r="M65" s="65"/>
      <c r="N65" s="65"/>
      <c r="O65" s="65"/>
      <c r="P65" s="65"/>
      <c r="Q65" s="65"/>
      <c r="R65" s="65"/>
      <c r="S65" s="65"/>
      <c r="T65" s="65"/>
      <c r="U65" s="65"/>
    </row>
    <row r="66" spans="1:21" ht="26.25" customHeight="1" thickBot="1" x14ac:dyDescent="0.3">
      <c r="A66" s="102"/>
      <c r="B66" s="448"/>
      <c r="C66" s="449"/>
      <c r="D66" s="57" t="s">
        <v>280</v>
      </c>
      <c r="E66" s="190">
        <v>5</v>
      </c>
      <c r="F66" s="190">
        <v>4</v>
      </c>
      <c r="G66" s="190">
        <v>4</v>
      </c>
      <c r="H66" s="450"/>
      <c r="I66" s="487"/>
      <c r="J66" s="66"/>
      <c r="K66" s="201"/>
      <c r="L66" s="65"/>
      <c r="M66" s="65"/>
      <c r="N66" s="65"/>
      <c r="O66" s="65"/>
      <c r="P66" s="65"/>
      <c r="Q66" s="65"/>
      <c r="R66" s="65"/>
      <c r="S66" s="65"/>
      <c r="T66" s="65"/>
      <c r="U66" s="65"/>
    </row>
    <row r="67" spans="1:21" ht="24.75" customHeight="1" thickBot="1" x14ac:dyDescent="0.3">
      <c r="A67" s="102"/>
      <c r="B67" s="452" t="s">
        <v>184</v>
      </c>
      <c r="C67" s="452"/>
      <c r="D67" s="453"/>
      <c r="E67" s="194">
        <f>SUM(E61:E66)/6*60%</f>
        <v>2.9</v>
      </c>
      <c r="F67" s="194">
        <f>SUM(F61:F66)/6*20%</f>
        <v>0.96666666666666667</v>
      </c>
      <c r="G67" s="196">
        <f>SUM(G61:G66)/6*20%</f>
        <v>0.8666666666666667</v>
      </c>
      <c r="H67" s="450"/>
      <c r="I67" s="487"/>
      <c r="J67" s="66"/>
      <c r="K67" s="201"/>
      <c r="L67" s="65"/>
      <c r="M67" s="65"/>
      <c r="N67" s="65"/>
      <c r="O67" s="65"/>
      <c r="P67" s="65"/>
      <c r="Q67" s="65"/>
      <c r="R67" s="65"/>
      <c r="S67" s="65"/>
      <c r="T67" s="65"/>
      <c r="U67" s="65"/>
    </row>
    <row r="68" spans="1:21" ht="53.25" customHeight="1" x14ac:dyDescent="0.25">
      <c r="A68" s="102"/>
      <c r="B68" s="448">
        <v>9</v>
      </c>
      <c r="C68" s="449" t="s">
        <v>239</v>
      </c>
      <c r="D68" s="57" t="s">
        <v>281</v>
      </c>
      <c r="E68" s="190">
        <v>5</v>
      </c>
      <c r="F68" s="190">
        <v>5</v>
      </c>
      <c r="G68" s="190">
        <v>5</v>
      </c>
      <c r="H68" s="488">
        <f>SUM(E74:G74)</f>
        <v>4.7</v>
      </c>
      <c r="I68" s="451"/>
      <c r="J68" s="66"/>
      <c r="K68" s="201"/>
      <c r="L68" s="65"/>
      <c r="M68" s="65"/>
      <c r="N68" s="65"/>
      <c r="O68" s="65"/>
      <c r="P68" s="65"/>
      <c r="Q68" s="65"/>
      <c r="R68" s="65"/>
      <c r="S68" s="65"/>
      <c r="T68" s="65"/>
      <c r="U68" s="65"/>
    </row>
    <row r="69" spans="1:21" ht="46.5" customHeight="1" x14ac:dyDescent="0.25">
      <c r="A69" s="102"/>
      <c r="B69" s="448"/>
      <c r="C69" s="449"/>
      <c r="D69" s="57" t="s">
        <v>282</v>
      </c>
      <c r="E69" s="190">
        <v>5</v>
      </c>
      <c r="F69" s="190">
        <v>4</v>
      </c>
      <c r="G69" s="190">
        <v>4</v>
      </c>
      <c r="H69" s="489"/>
      <c r="I69" s="451"/>
      <c r="J69" s="66"/>
      <c r="K69" s="201"/>
      <c r="L69" s="65"/>
      <c r="M69" s="65"/>
      <c r="N69" s="65"/>
      <c r="O69" s="65"/>
      <c r="P69" s="65"/>
      <c r="Q69" s="65"/>
      <c r="R69" s="65"/>
      <c r="S69" s="65"/>
      <c r="T69" s="65"/>
      <c r="U69" s="65"/>
    </row>
    <row r="70" spans="1:21" ht="47.25" customHeight="1" x14ac:dyDescent="0.25">
      <c r="A70" s="102"/>
      <c r="B70" s="448"/>
      <c r="C70" s="449"/>
      <c r="D70" s="57" t="s">
        <v>283</v>
      </c>
      <c r="E70" s="190">
        <v>4</v>
      </c>
      <c r="F70" s="190">
        <v>5</v>
      </c>
      <c r="G70" s="190">
        <v>4</v>
      </c>
      <c r="H70" s="489"/>
      <c r="I70" s="451"/>
      <c r="J70" s="66"/>
      <c r="K70" s="201"/>
      <c r="L70" s="65"/>
      <c r="M70" s="65"/>
      <c r="N70" s="65"/>
      <c r="O70" s="65"/>
      <c r="P70" s="65"/>
      <c r="Q70" s="65"/>
      <c r="R70" s="65"/>
      <c r="S70" s="65"/>
      <c r="T70" s="65"/>
      <c r="U70" s="65"/>
    </row>
    <row r="71" spans="1:21" ht="48.75" customHeight="1" x14ac:dyDescent="0.25">
      <c r="A71" s="102"/>
      <c r="B71" s="448"/>
      <c r="C71" s="449"/>
      <c r="D71" s="57" t="s">
        <v>284</v>
      </c>
      <c r="E71" s="190">
        <v>5</v>
      </c>
      <c r="F71" s="190">
        <v>5</v>
      </c>
      <c r="G71" s="190">
        <v>5</v>
      </c>
      <c r="H71" s="489"/>
      <c r="I71" s="451"/>
      <c r="J71" s="66"/>
      <c r="K71" s="201"/>
      <c r="L71" s="65"/>
      <c r="M71" s="65"/>
      <c r="N71" s="65"/>
      <c r="O71" s="65"/>
      <c r="P71" s="65"/>
      <c r="Q71" s="65"/>
      <c r="R71" s="65"/>
      <c r="S71" s="65"/>
      <c r="T71" s="65"/>
      <c r="U71" s="65"/>
    </row>
    <row r="72" spans="1:21" ht="30" customHeight="1" x14ac:dyDescent="0.25">
      <c r="A72" s="102"/>
      <c r="B72" s="448"/>
      <c r="C72" s="449"/>
      <c r="D72" s="57" t="s">
        <v>285</v>
      </c>
      <c r="E72" s="190">
        <v>4</v>
      </c>
      <c r="F72" s="190">
        <v>5</v>
      </c>
      <c r="G72" s="190">
        <v>5</v>
      </c>
      <c r="H72" s="489"/>
      <c r="I72" s="451"/>
      <c r="J72" s="66"/>
      <c r="K72" s="201"/>
      <c r="L72" s="65"/>
      <c r="M72" s="65"/>
      <c r="N72" s="65"/>
      <c r="O72" s="65"/>
      <c r="P72" s="65"/>
      <c r="Q72" s="65"/>
      <c r="R72" s="65"/>
      <c r="S72" s="65"/>
      <c r="T72" s="65"/>
      <c r="U72" s="65"/>
    </row>
    <row r="73" spans="1:21" ht="21" customHeight="1" thickBot="1" x14ac:dyDescent="0.3">
      <c r="A73" s="102"/>
      <c r="B73" s="448"/>
      <c r="C73" s="449"/>
      <c r="D73" s="56" t="s">
        <v>286</v>
      </c>
      <c r="E73" s="190">
        <v>5</v>
      </c>
      <c r="F73" s="190">
        <v>5</v>
      </c>
      <c r="G73" s="190">
        <v>5</v>
      </c>
      <c r="H73" s="489"/>
      <c r="I73" s="451"/>
      <c r="J73" s="66"/>
      <c r="K73" s="201"/>
      <c r="L73" s="65"/>
      <c r="M73" s="65"/>
      <c r="N73" s="65"/>
      <c r="O73" s="65"/>
      <c r="P73" s="65"/>
      <c r="Q73" s="65"/>
      <c r="R73" s="65"/>
      <c r="S73" s="65"/>
      <c r="T73" s="65"/>
      <c r="U73" s="65"/>
    </row>
    <row r="74" spans="1:21" ht="24.75" customHeight="1" thickBot="1" x14ac:dyDescent="0.3">
      <c r="A74" s="102"/>
      <c r="B74" s="452" t="s">
        <v>184</v>
      </c>
      <c r="C74" s="452"/>
      <c r="D74" s="453"/>
      <c r="E74" s="194">
        <f>SUM(E68:E73)/6*60%</f>
        <v>2.8000000000000003</v>
      </c>
      <c r="F74" s="197">
        <f>SUM(F68:F73)/6*20%</f>
        <v>0.96666666666666667</v>
      </c>
      <c r="G74" s="194">
        <f>SUM(G68:G73)/6*20%</f>
        <v>0.93333333333333346</v>
      </c>
      <c r="H74" s="470"/>
      <c r="I74" s="451"/>
      <c r="J74" s="66"/>
      <c r="K74" s="201"/>
      <c r="L74" s="65"/>
      <c r="M74" s="65"/>
      <c r="N74" s="65"/>
      <c r="O74" s="65"/>
      <c r="P74" s="65"/>
      <c r="Q74" s="65"/>
      <c r="R74" s="65"/>
      <c r="S74" s="65"/>
      <c r="T74" s="65"/>
      <c r="U74" s="65"/>
    </row>
    <row r="75" spans="1:21" ht="24.95" customHeight="1" thickBot="1" x14ac:dyDescent="0.3">
      <c r="A75" s="102"/>
      <c r="B75" s="490" t="s">
        <v>219</v>
      </c>
      <c r="C75" s="490"/>
      <c r="D75" s="491"/>
      <c r="E75" s="198">
        <f>AVERAGE(E74,E67,E60,E53,E48,E41,E35,E28,E17)</f>
        <v>2.8488888888888892</v>
      </c>
      <c r="F75" s="198">
        <f>AVERAGE(F74,F67,F60,F53,F48,F41,F35,F28,F17)</f>
        <v>0.9496296296296296</v>
      </c>
      <c r="G75" s="198">
        <f>AVERAGE(G74,G67,G60,G53,G48,G41,G35,G28,G17)</f>
        <v>0.90814814814814815</v>
      </c>
      <c r="H75" s="66"/>
      <c r="I75" s="66"/>
      <c r="J75" s="66"/>
      <c r="K75" s="201"/>
      <c r="L75" s="65"/>
      <c r="M75" s="65"/>
      <c r="N75" s="65"/>
      <c r="O75" s="65"/>
      <c r="P75" s="65"/>
      <c r="Q75" s="65"/>
      <c r="R75" s="65"/>
      <c r="S75" s="65"/>
      <c r="T75" s="65"/>
      <c r="U75" s="65"/>
    </row>
    <row r="76" spans="1:21" ht="15.75" thickBot="1" x14ac:dyDescent="0.3">
      <c r="A76" s="102"/>
      <c r="B76" s="66"/>
      <c r="C76" s="66"/>
      <c r="D76" s="67"/>
      <c r="E76" s="124"/>
      <c r="F76" s="124"/>
      <c r="G76" s="124"/>
      <c r="H76" s="66"/>
      <c r="I76" s="66"/>
      <c r="J76" s="66"/>
      <c r="K76" s="201"/>
      <c r="L76" s="65"/>
      <c r="M76" s="65"/>
      <c r="N76" s="65"/>
      <c r="O76" s="65"/>
      <c r="P76" s="65"/>
      <c r="Q76" s="65"/>
      <c r="R76" s="65"/>
      <c r="S76" s="65"/>
      <c r="T76" s="65"/>
      <c r="U76" s="65"/>
    </row>
    <row r="77" spans="1:21" ht="18.75" customHeight="1" thickBot="1" x14ac:dyDescent="0.3">
      <c r="A77" s="102"/>
      <c r="B77" s="68"/>
      <c r="C77" s="68"/>
      <c r="D77" s="68"/>
      <c r="E77" s="492" t="s">
        <v>222</v>
      </c>
      <c r="F77" s="493"/>
      <c r="G77" s="494"/>
      <c r="H77" s="199">
        <f>AVERAGE(H14:H74)</f>
        <v>4.706666666666667</v>
      </c>
      <c r="I77" s="200">
        <f>H77/5*100%</f>
        <v>0.94133333333333336</v>
      </c>
      <c r="J77" s="66"/>
      <c r="K77" s="201"/>
      <c r="L77" s="65"/>
      <c r="M77" s="65"/>
      <c r="N77" s="65"/>
      <c r="O77" s="65"/>
      <c r="P77" s="65"/>
      <c r="Q77" s="65"/>
      <c r="R77" s="65"/>
      <c r="S77" s="65"/>
      <c r="T77" s="65"/>
      <c r="U77" s="65"/>
    </row>
    <row r="78" spans="1:21" ht="36" customHeight="1" x14ac:dyDescent="0.25">
      <c r="A78" s="102"/>
      <c r="B78" s="102"/>
      <c r="C78" s="102"/>
      <c r="D78" s="106"/>
      <c r="E78" s="102"/>
      <c r="F78" s="102"/>
      <c r="G78" s="102"/>
      <c r="H78" s="102"/>
      <c r="I78" s="102"/>
      <c r="J78" s="66"/>
      <c r="K78" s="201"/>
      <c r="L78" s="201"/>
      <c r="M78" s="65"/>
      <c r="N78" s="65"/>
      <c r="O78" s="65"/>
      <c r="P78" s="65"/>
      <c r="Q78" s="65"/>
      <c r="R78" s="65"/>
      <c r="S78" s="65"/>
      <c r="T78" s="65"/>
      <c r="U78" s="65"/>
    </row>
    <row r="79" spans="1:21" ht="39.75" customHeight="1" x14ac:dyDescent="0.25">
      <c r="A79" s="102"/>
      <c r="B79" s="102"/>
      <c r="C79" s="122" t="s">
        <v>115</v>
      </c>
      <c r="D79" s="122"/>
      <c r="E79" s="102"/>
      <c r="F79" s="445"/>
      <c r="G79" s="445"/>
      <c r="H79" s="445"/>
      <c r="I79" s="445"/>
      <c r="J79" s="66"/>
      <c r="K79" s="201"/>
      <c r="L79" s="201"/>
      <c r="M79" s="65"/>
      <c r="N79" s="65"/>
      <c r="O79" s="65"/>
      <c r="P79" s="65"/>
      <c r="Q79" s="65"/>
      <c r="R79" s="65"/>
      <c r="S79" s="65"/>
      <c r="T79" s="65"/>
      <c r="U79" s="65"/>
    </row>
    <row r="80" spans="1:21" ht="30" customHeight="1" x14ac:dyDescent="0.25">
      <c r="A80" s="102"/>
      <c r="B80" s="102"/>
      <c r="C80" s="122" t="s">
        <v>116</v>
      </c>
      <c r="D80" s="122">
        <v>2023</v>
      </c>
      <c r="E80" s="102"/>
      <c r="F80" s="444" t="s">
        <v>117</v>
      </c>
      <c r="G80" s="444"/>
      <c r="H80" s="444" t="s">
        <v>189</v>
      </c>
      <c r="I80" s="444"/>
      <c r="J80" s="66"/>
      <c r="K80" s="201"/>
      <c r="L80" s="201"/>
      <c r="M80" s="65"/>
      <c r="N80" s="65"/>
      <c r="O80" s="65"/>
      <c r="P80" s="65"/>
      <c r="Q80" s="65"/>
      <c r="R80" s="65"/>
      <c r="S80" s="65"/>
      <c r="T80" s="65"/>
      <c r="U80" s="65"/>
    </row>
    <row r="81" spans="1:21" x14ac:dyDescent="0.25">
      <c r="A81" s="102"/>
      <c r="B81" s="102"/>
      <c r="C81" s="102"/>
      <c r="D81" s="102"/>
      <c r="E81" s="102"/>
      <c r="F81" s="102"/>
      <c r="G81" s="102"/>
      <c r="H81" s="102"/>
      <c r="I81" s="102"/>
      <c r="J81" s="102"/>
      <c r="K81" s="201"/>
      <c r="L81" s="201"/>
      <c r="M81" s="65"/>
      <c r="N81" s="65"/>
      <c r="O81" s="65"/>
      <c r="P81" s="65"/>
      <c r="Q81" s="65"/>
      <c r="R81" s="65"/>
      <c r="S81" s="65"/>
      <c r="T81" s="65"/>
      <c r="U81" s="65"/>
    </row>
    <row r="82" spans="1:21" x14ac:dyDescent="0.25">
      <c r="A82" s="201"/>
      <c r="B82" s="65"/>
      <c r="C82" s="65"/>
      <c r="D82" s="202"/>
      <c r="E82" s="65"/>
      <c r="F82" s="65"/>
      <c r="G82" s="65"/>
      <c r="H82" s="65"/>
      <c r="I82" s="65"/>
      <c r="J82" s="201"/>
      <c r="K82" s="201"/>
      <c r="L82" s="65"/>
      <c r="M82" s="65"/>
      <c r="N82" s="65"/>
      <c r="O82" s="65"/>
      <c r="P82" s="65"/>
      <c r="Q82" s="65"/>
      <c r="R82" s="65"/>
      <c r="S82" s="65"/>
      <c r="T82" s="65"/>
      <c r="U82" s="65"/>
    </row>
    <row r="83" spans="1:21" x14ac:dyDescent="0.25">
      <c r="A83" s="201"/>
      <c r="B83" s="65"/>
      <c r="C83" s="65"/>
      <c r="D83" s="202"/>
      <c r="E83" s="65"/>
      <c r="F83" s="65"/>
      <c r="G83" s="65"/>
      <c r="H83" s="65"/>
      <c r="I83" s="65"/>
      <c r="J83" s="201"/>
      <c r="K83" s="201"/>
      <c r="L83" s="65"/>
      <c r="M83" s="65"/>
      <c r="N83" s="65"/>
      <c r="O83" s="65"/>
      <c r="P83" s="65"/>
      <c r="Q83" s="65"/>
      <c r="R83" s="65"/>
      <c r="S83" s="65"/>
      <c r="T83" s="65"/>
      <c r="U83" s="65"/>
    </row>
    <row r="84" spans="1:21" x14ac:dyDescent="0.25">
      <c r="A84" s="201"/>
      <c r="B84" s="65"/>
      <c r="C84" s="65"/>
      <c r="D84" s="202"/>
      <c r="E84" s="65"/>
      <c r="F84" s="65"/>
      <c r="G84" s="65"/>
      <c r="H84" s="65"/>
      <c r="I84" s="65"/>
      <c r="J84" s="201"/>
      <c r="K84" s="201"/>
      <c r="L84" s="65"/>
      <c r="M84" s="65"/>
      <c r="N84" s="65"/>
      <c r="O84" s="65"/>
      <c r="P84" s="65"/>
      <c r="Q84" s="65"/>
      <c r="R84" s="65"/>
      <c r="S84" s="65"/>
      <c r="T84" s="65"/>
      <c r="U84" s="65"/>
    </row>
    <row r="85" spans="1:21" x14ac:dyDescent="0.25">
      <c r="A85" s="201"/>
      <c r="B85" s="65"/>
      <c r="C85" s="65"/>
      <c r="D85" s="202"/>
      <c r="E85" s="65"/>
      <c r="F85" s="65"/>
      <c r="G85" s="65"/>
      <c r="H85" s="65"/>
      <c r="I85" s="65"/>
      <c r="J85" s="201"/>
      <c r="K85" s="201"/>
      <c r="L85" s="65"/>
      <c r="M85" s="65"/>
      <c r="N85" s="65"/>
      <c r="O85" s="65"/>
      <c r="P85" s="65"/>
      <c r="Q85" s="65"/>
      <c r="R85" s="65"/>
      <c r="S85" s="65"/>
      <c r="T85" s="65"/>
      <c r="U85" s="65"/>
    </row>
    <row r="86" spans="1:21" x14ac:dyDescent="0.25">
      <c r="A86" s="201"/>
      <c r="B86" s="65"/>
      <c r="C86" s="65"/>
      <c r="D86" s="202"/>
      <c r="E86" s="65"/>
      <c r="F86" s="65"/>
      <c r="G86" s="65"/>
      <c r="H86" s="65"/>
      <c r="I86" s="65"/>
      <c r="J86" s="201"/>
      <c r="K86" s="201"/>
      <c r="L86" s="65"/>
      <c r="M86" s="65"/>
      <c r="N86" s="65"/>
      <c r="O86" s="65"/>
      <c r="P86" s="65"/>
      <c r="Q86" s="65"/>
      <c r="R86" s="65"/>
      <c r="S86" s="65"/>
      <c r="T86" s="65"/>
      <c r="U86" s="65"/>
    </row>
    <row r="87" spans="1:21" x14ac:dyDescent="0.25">
      <c r="A87" s="201"/>
      <c r="B87" s="65"/>
      <c r="C87" s="65"/>
      <c r="D87" s="202"/>
      <c r="E87" s="65"/>
      <c r="F87" s="65"/>
      <c r="G87" s="65"/>
      <c r="H87" s="65"/>
      <c r="I87" s="65"/>
      <c r="J87" s="201"/>
      <c r="K87" s="201"/>
      <c r="L87" s="65"/>
      <c r="M87" s="65"/>
      <c r="N87" s="65"/>
      <c r="O87" s="65"/>
      <c r="P87" s="65"/>
      <c r="Q87" s="65"/>
      <c r="R87" s="65"/>
      <c r="S87" s="65"/>
      <c r="T87" s="65"/>
      <c r="U87" s="65"/>
    </row>
    <row r="88" spans="1:21" x14ac:dyDescent="0.25">
      <c r="A88" s="201"/>
      <c r="B88" s="65"/>
      <c r="C88" s="65"/>
      <c r="D88" s="202"/>
      <c r="E88" s="65"/>
      <c r="F88" s="65"/>
      <c r="G88" s="65"/>
      <c r="H88" s="65"/>
      <c r="I88" s="65"/>
      <c r="J88" s="201"/>
      <c r="K88" s="201"/>
      <c r="L88" s="65"/>
      <c r="M88" s="65"/>
      <c r="N88" s="65"/>
      <c r="O88" s="65"/>
      <c r="P88" s="65"/>
      <c r="Q88" s="65"/>
      <c r="R88" s="65"/>
      <c r="S88" s="65"/>
      <c r="T88" s="65"/>
      <c r="U88" s="65"/>
    </row>
    <row r="89" spans="1:21" x14ac:dyDescent="0.25">
      <c r="A89" s="201"/>
      <c r="B89" s="65"/>
      <c r="C89" s="65"/>
      <c r="D89" s="202"/>
      <c r="E89" s="65"/>
      <c r="F89" s="65"/>
      <c r="G89" s="65"/>
      <c r="H89" s="65"/>
      <c r="I89" s="65"/>
      <c r="J89" s="201"/>
      <c r="K89" s="201"/>
      <c r="L89" s="65"/>
      <c r="M89" s="65"/>
      <c r="N89" s="65"/>
      <c r="O89" s="65"/>
      <c r="P89" s="65"/>
      <c r="Q89" s="65"/>
      <c r="R89" s="65"/>
      <c r="S89" s="65"/>
      <c r="T89" s="65"/>
      <c r="U89" s="65"/>
    </row>
    <row r="90" spans="1:21" x14ac:dyDescent="0.25">
      <c r="A90" s="201"/>
      <c r="B90" s="65"/>
      <c r="C90" s="65"/>
      <c r="D90" s="202"/>
      <c r="E90" s="65"/>
      <c r="F90" s="65"/>
      <c r="G90" s="65"/>
      <c r="H90" s="65"/>
      <c r="I90" s="65"/>
      <c r="J90" s="201"/>
      <c r="K90" s="201"/>
      <c r="L90" s="65"/>
      <c r="M90" s="65"/>
      <c r="N90" s="65"/>
      <c r="O90" s="65"/>
      <c r="P90" s="65"/>
      <c r="Q90" s="65"/>
      <c r="R90" s="65"/>
      <c r="S90" s="65"/>
      <c r="T90" s="65"/>
      <c r="U90" s="65"/>
    </row>
    <row r="91" spans="1:21" x14ac:dyDescent="0.25">
      <c r="A91" s="201"/>
      <c r="B91" s="65"/>
      <c r="C91" s="65"/>
      <c r="D91" s="202"/>
      <c r="E91" s="65"/>
      <c r="F91" s="65"/>
      <c r="G91" s="65"/>
      <c r="H91" s="65"/>
      <c r="I91" s="65"/>
      <c r="J91" s="201"/>
      <c r="K91" s="201"/>
      <c r="L91" s="65"/>
      <c r="M91" s="65"/>
      <c r="N91" s="65"/>
      <c r="O91" s="65"/>
      <c r="P91" s="65"/>
      <c r="Q91" s="65"/>
      <c r="R91" s="65"/>
      <c r="S91" s="65"/>
      <c r="T91" s="65"/>
      <c r="U91" s="65"/>
    </row>
    <row r="92" spans="1:21" x14ac:dyDescent="0.25">
      <c r="A92" s="201"/>
      <c r="B92" s="65"/>
      <c r="C92" s="65"/>
      <c r="D92" s="202"/>
      <c r="E92" s="65"/>
      <c r="F92" s="65"/>
      <c r="G92" s="65"/>
      <c r="H92" s="65"/>
      <c r="I92" s="65"/>
      <c r="J92" s="201"/>
      <c r="K92" s="201"/>
      <c r="L92" s="65"/>
      <c r="M92" s="65"/>
      <c r="N92" s="65"/>
      <c r="O92" s="65"/>
      <c r="P92" s="65"/>
      <c r="Q92" s="65"/>
      <c r="R92" s="65"/>
      <c r="S92" s="65"/>
      <c r="T92" s="65"/>
      <c r="U92" s="65"/>
    </row>
    <row r="93" spans="1:21" x14ac:dyDescent="0.25">
      <c r="A93" s="201"/>
      <c r="B93" s="65"/>
      <c r="C93" s="65"/>
      <c r="D93" s="202"/>
      <c r="E93" s="65"/>
      <c r="F93" s="65"/>
      <c r="G93" s="65"/>
      <c r="H93" s="65"/>
      <c r="I93" s="65"/>
      <c r="J93" s="201"/>
      <c r="K93" s="201"/>
      <c r="L93" s="65"/>
      <c r="M93" s="65"/>
      <c r="N93" s="65"/>
      <c r="O93" s="65"/>
      <c r="P93" s="65"/>
      <c r="Q93" s="65"/>
      <c r="R93" s="65"/>
      <c r="S93" s="65"/>
      <c r="T93" s="65"/>
      <c r="U93" s="65"/>
    </row>
    <row r="94" spans="1:21" x14ac:dyDescent="0.25">
      <c r="A94" s="201"/>
      <c r="B94" s="65"/>
      <c r="C94" s="65"/>
      <c r="D94" s="202"/>
      <c r="E94" s="65"/>
      <c r="F94" s="65"/>
      <c r="G94" s="65"/>
      <c r="H94" s="65"/>
      <c r="I94" s="65"/>
      <c r="J94" s="201"/>
      <c r="K94" s="201"/>
      <c r="L94" s="65"/>
      <c r="M94" s="65"/>
      <c r="N94" s="65"/>
      <c r="O94" s="65"/>
      <c r="P94" s="65"/>
      <c r="Q94" s="65"/>
      <c r="R94" s="65"/>
      <c r="S94" s="65"/>
      <c r="T94" s="65"/>
      <c r="U94" s="65"/>
    </row>
    <row r="95" spans="1:21" x14ac:dyDescent="0.25">
      <c r="A95" s="201"/>
      <c r="B95" s="65"/>
      <c r="C95" s="65"/>
      <c r="D95" s="202"/>
      <c r="E95" s="65"/>
      <c r="F95" s="65"/>
      <c r="G95" s="65"/>
      <c r="H95" s="65"/>
      <c r="I95" s="65"/>
      <c r="J95" s="201"/>
      <c r="K95" s="201"/>
      <c r="L95" s="65"/>
      <c r="M95" s="65"/>
      <c r="N95" s="65"/>
      <c r="O95" s="65"/>
      <c r="P95" s="65"/>
      <c r="Q95" s="65"/>
      <c r="R95" s="65"/>
      <c r="S95" s="65"/>
      <c r="T95" s="65"/>
      <c r="U95" s="65"/>
    </row>
    <row r="96" spans="1:21" x14ac:dyDescent="0.25">
      <c r="A96" s="201"/>
      <c r="B96" s="65"/>
      <c r="C96" s="65"/>
      <c r="D96" s="202"/>
      <c r="E96" s="65"/>
      <c r="F96" s="65"/>
      <c r="G96" s="65"/>
      <c r="H96" s="65"/>
      <c r="I96" s="65"/>
      <c r="J96" s="201"/>
      <c r="K96" s="201"/>
      <c r="L96" s="65"/>
      <c r="M96" s="65"/>
      <c r="N96" s="65"/>
      <c r="O96" s="65"/>
      <c r="P96" s="65"/>
      <c r="Q96" s="65"/>
      <c r="R96" s="65"/>
      <c r="S96" s="65"/>
      <c r="T96" s="65"/>
      <c r="U96" s="65"/>
    </row>
    <row r="97" spans="1:21" x14ac:dyDescent="0.25">
      <c r="A97" s="201"/>
      <c r="B97" s="65"/>
      <c r="C97" s="65"/>
      <c r="D97" s="202"/>
      <c r="E97" s="65"/>
      <c r="F97" s="65"/>
      <c r="G97" s="65"/>
      <c r="H97" s="65"/>
      <c r="I97" s="65"/>
      <c r="J97" s="201"/>
      <c r="K97" s="201"/>
      <c r="L97" s="65"/>
      <c r="M97" s="65"/>
      <c r="N97" s="65"/>
      <c r="O97" s="65"/>
      <c r="P97" s="65"/>
      <c r="Q97" s="65"/>
      <c r="R97" s="65"/>
      <c r="S97" s="65"/>
      <c r="T97" s="65"/>
      <c r="U97" s="65"/>
    </row>
    <row r="98" spans="1:21" x14ac:dyDescent="0.25">
      <c r="A98" s="201"/>
      <c r="B98" s="65"/>
      <c r="C98" s="65"/>
      <c r="D98" s="202"/>
      <c r="E98" s="65"/>
      <c r="F98" s="65"/>
      <c r="G98" s="65"/>
      <c r="H98" s="65"/>
      <c r="I98" s="65"/>
      <c r="J98" s="201"/>
      <c r="K98" s="201"/>
      <c r="L98" s="65"/>
      <c r="M98" s="65"/>
      <c r="N98" s="65"/>
      <c r="O98" s="65"/>
      <c r="P98" s="65"/>
      <c r="Q98" s="65"/>
      <c r="R98" s="65"/>
      <c r="S98" s="65"/>
      <c r="T98" s="65"/>
      <c r="U98" s="65"/>
    </row>
    <row r="99" spans="1:21" x14ac:dyDescent="0.25">
      <c r="A99" s="201"/>
      <c r="B99" s="65"/>
      <c r="C99" s="65"/>
      <c r="D99" s="202"/>
      <c r="E99" s="65"/>
      <c r="F99" s="65"/>
      <c r="G99" s="65"/>
      <c r="H99" s="65"/>
      <c r="I99" s="65"/>
      <c r="J99" s="201"/>
      <c r="K99" s="201"/>
      <c r="L99" s="65"/>
      <c r="M99" s="65"/>
      <c r="N99" s="65"/>
      <c r="O99" s="65"/>
      <c r="P99" s="65"/>
      <c r="Q99" s="65"/>
      <c r="R99" s="65"/>
      <c r="S99" s="65"/>
      <c r="T99" s="65"/>
      <c r="U99" s="65"/>
    </row>
    <row r="100" spans="1:21" x14ac:dyDescent="0.25">
      <c r="A100" s="201"/>
      <c r="B100" s="65"/>
      <c r="C100" s="65"/>
      <c r="D100" s="202"/>
      <c r="E100" s="65"/>
      <c r="F100" s="65"/>
      <c r="G100" s="65"/>
      <c r="H100" s="65"/>
      <c r="I100" s="65"/>
      <c r="J100" s="201"/>
      <c r="K100" s="201"/>
      <c r="L100" s="65"/>
      <c r="M100" s="65"/>
      <c r="N100" s="65"/>
      <c r="O100" s="65"/>
      <c r="P100" s="65"/>
      <c r="Q100" s="65"/>
      <c r="R100" s="65"/>
      <c r="S100" s="65"/>
      <c r="T100" s="65"/>
      <c r="U100" s="65"/>
    </row>
    <row r="101" spans="1:21" x14ac:dyDescent="0.25">
      <c r="A101" s="201"/>
      <c r="B101" s="65"/>
      <c r="C101" s="65"/>
      <c r="D101" s="202"/>
      <c r="E101" s="65"/>
      <c r="F101" s="65"/>
      <c r="G101" s="65"/>
      <c r="H101" s="65"/>
      <c r="I101" s="65"/>
      <c r="J101" s="201"/>
      <c r="K101" s="201"/>
      <c r="L101" s="65"/>
      <c r="M101" s="65"/>
      <c r="N101" s="65"/>
      <c r="O101" s="65"/>
      <c r="P101" s="65"/>
      <c r="Q101" s="65"/>
      <c r="R101" s="65"/>
      <c r="S101" s="65"/>
      <c r="T101" s="65"/>
      <c r="U101" s="65"/>
    </row>
    <row r="102" spans="1:21" x14ac:dyDescent="0.25">
      <c r="A102" s="201"/>
      <c r="B102" s="65"/>
      <c r="C102" s="65"/>
      <c r="D102" s="202"/>
      <c r="E102" s="65"/>
      <c r="F102" s="65"/>
      <c r="G102" s="65"/>
      <c r="H102" s="65"/>
      <c r="I102" s="65"/>
      <c r="J102" s="201"/>
      <c r="K102" s="201"/>
      <c r="L102" s="65"/>
      <c r="M102" s="65"/>
      <c r="N102" s="65"/>
      <c r="O102" s="65"/>
      <c r="P102" s="65"/>
      <c r="Q102" s="65"/>
      <c r="R102" s="65"/>
      <c r="S102" s="65"/>
      <c r="T102" s="65"/>
      <c r="U102" s="65"/>
    </row>
    <row r="103" spans="1:21" x14ac:dyDescent="0.25">
      <c r="A103" s="201"/>
      <c r="B103" s="65"/>
      <c r="C103" s="65"/>
      <c r="D103" s="202"/>
      <c r="E103" s="65"/>
      <c r="F103" s="65"/>
      <c r="G103" s="65"/>
      <c r="H103" s="65"/>
      <c r="I103" s="65"/>
      <c r="J103" s="201"/>
      <c r="K103" s="201"/>
      <c r="L103" s="65"/>
      <c r="M103" s="65"/>
      <c r="N103" s="65"/>
      <c r="O103" s="65"/>
      <c r="P103" s="65"/>
      <c r="Q103" s="65"/>
      <c r="R103" s="65"/>
      <c r="S103" s="65"/>
      <c r="T103" s="65"/>
      <c r="U103" s="65"/>
    </row>
    <row r="104" spans="1:21" x14ac:dyDescent="0.25">
      <c r="A104" s="201"/>
      <c r="B104" s="65"/>
      <c r="C104" s="65"/>
      <c r="D104" s="202"/>
      <c r="E104" s="65"/>
      <c r="F104" s="65"/>
      <c r="G104" s="65"/>
      <c r="H104" s="65"/>
      <c r="I104" s="65"/>
      <c r="J104" s="201"/>
      <c r="K104" s="201"/>
      <c r="L104" s="65"/>
      <c r="M104" s="65"/>
      <c r="N104" s="65"/>
      <c r="O104" s="65"/>
      <c r="P104" s="65"/>
      <c r="Q104" s="65"/>
      <c r="R104" s="65"/>
      <c r="S104" s="65"/>
      <c r="T104" s="65"/>
      <c r="U104" s="65"/>
    </row>
    <row r="105" spans="1:21" x14ac:dyDescent="0.25">
      <c r="A105" s="201"/>
      <c r="B105" s="65"/>
      <c r="C105" s="65"/>
      <c r="D105" s="202"/>
      <c r="E105" s="65"/>
      <c r="F105" s="65"/>
      <c r="G105" s="65"/>
      <c r="H105" s="65"/>
      <c r="I105" s="65"/>
      <c r="J105" s="201"/>
      <c r="K105" s="201"/>
      <c r="L105" s="65"/>
      <c r="M105" s="65"/>
      <c r="N105" s="65"/>
      <c r="O105" s="65"/>
      <c r="P105" s="65"/>
      <c r="Q105" s="65"/>
      <c r="R105" s="65"/>
      <c r="S105" s="65"/>
      <c r="T105" s="65"/>
      <c r="U105" s="65"/>
    </row>
    <row r="106" spans="1:21" x14ac:dyDescent="0.25">
      <c r="A106" s="201"/>
      <c r="B106" s="65"/>
      <c r="C106" s="65"/>
      <c r="D106" s="202"/>
      <c r="E106" s="65"/>
      <c r="F106" s="65"/>
      <c r="G106" s="65"/>
      <c r="H106" s="65"/>
      <c r="I106" s="65"/>
      <c r="J106" s="201"/>
      <c r="K106" s="201"/>
      <c r="L106" s="65"/>
      <c r="M106" s="65"/>
      <c r="N106" s="65"/>
      <c r="O106" s="65"/>
      <c r="P106" s="65"/>
      <c r="Q106" s="65"/>
      <c r="R106" s="65"/>
      <c r="S106" s="65"/>
      <c r="T106" s="65"/>
      <c r="U106" s="65"/>
    </row>
    <row r="107" spans="1:21" x14ac:dyDescent="0.25">
      <c r="A107" s="201"/>
      <c r="B107" s="65"/>
      <c r="C107" s="65"/>
      <c r="D107" s="202"/>
      <c r="E107" s="65"/>
      <c r="F107" s="65"/>
      <c r="G107" s="65"/>
      <c r="H107" s="65"/>
      <c r="I107" s="65"/>
      <c r="J107" s="201"/>
      <c r="K107" s="201"/>
      <c r="L107" s="65"/>
      <c r="M107" s="65"/>
      <c r="N107" s="65"/>
      <c r="O107" s="65"/>
      <c r="P107" s="65"/>
      <c r="Q107" s="65"/>
      <c r="R107" s="65"/>
      <c r="S107" s="65"/>
      <c r="T107" s="65"/>
      <c r="U107" s="65"/>
    </row>
    <row r="108" spans="1:21" x14ac:dyDescent="0.25">
      <c r="A108" s="201"/>
      <c r="B108" s="65"/>
      <c r="C108" s="65"/>
      <c r="D108" s="202"/>
      <c r="E108" s="65"/>
      <c r="F108" s="65"/>
      <c r="G108" s="65"/>
      <c r="H108" s="65"/>
      <c r="I108" s="65"/>
      <c r="J108" s="201"/>
      <c r="K108" s="201"/>
      <c r="L108" s="65"/>
      <c r="M108" s="65"/>
      <c r="N108" s="65"/>
      <c r="O108" s="65"/>
      <c r="P108" s="65"/>
      <c r="Q108" s="65"/>
      <c r="R108" s="65"/>
      <c r="S108" s="65"/>
      <c r="T108" s="65"/>
      <c r="U108" s="65"/>
    </row>
    <row r="109" spans="1:21" x14ac:dyDescent="0.25">
      <c r="A109" s="201"/>
      <c r="B109" s="65"/>
      <c r="C109" s="65"/>
      <c r="D109" s="202"/>
      <c r="E109" s="65"/>
      <c r="F109" s="65"/>
      <c r="G109" s="65"/>
      <c r="H109" s="65"/>
      <c r="I109" s="65"/>
      <c r="J109" s="201"/>
      <c r="K109" s="201"/>
      <c r="L109" s="65"/>
      <c r="M109" s="65"/>
      <c r="N109" s="65"/>
      <c r="O109" s="65"/>
      <c r="P109" s="65"/>
      <c r="Q109" s="65"/>
      <c r="R109" s="65"/>
      <c r="S109" s="65"/>
      <c r="T109" s="65"/>
      <c r="U109" s="65"/>
    </row>
    <row r="110" spans="1:21" x14ac:dyDescent="0.25">
      <c r="A110" s="201"/>
      <c r="B110" s="65"/>
      <c r="C110" s="65"/>
      <c r="D110" s="202"/>
      <c r="E110" s="65"/>
      <c r="F110" s="65"/>
      <c r="G110" s="65"/>
      <c r="H110" s="65"/>
      <c r="I110" s="65"/>
      <c r="J110" s="201"/>
      <c r="K110" s="201"/>
      <c r="L110" s="65"/>
      <c r="M110" s="65"/>
      <c r="N110" s="65"/>
      <c r="O110" s="65"/>
      <c r="P110" s="65"/>
      <c r="Q110" s="65"/>
      <c r="R110" s="65"/>
      <c r="S110" s="65"/>
      <c r="T110" s="65"/>
      <c r="U110" s="65"/>
    </row>
    <row r="111" spans="1:21" x14ac:dyDescent="0.25">
      <c r="A111" s="201"/>
      <c r="B111" s="65"/>
      <c r="C111" s="65"/>
      <c r="D111" s="202"/>
      <c r="E111" s="65"/>
      <c r="F111" s="65"/>
      <c r="G111" s="65"/>
      <c r="H111" s="65"/>
      <c r="I111" s="65"/>
      <c r="J111" s="201"/>
      <c r="K111" s="201"/>
      <c r="L111" s="65"/>
      <c r="M111" s="65"/>
      <c r="N111" s="65"/>
      <c r="O111" s="65"/>
      <c r="P111" s="65"/>
      <c r="Q111" s="65"/>
      <c r="R111" s="65"/>
      <c r="S111" s="65"/>
      <c r="T111" s="65"/>
      <c r="U111" s="65"/>
    </row>
    <row r="112" spans="1:21" x14ac:dyDescent="0.25">
      <c r="A112" s="201"/>
      <c r="B112" s="65"/>
      <c r="C112" s="65"/>
      <c r="D112" s="202"/>
      <c r="E112" s="65"/>
      <c r="F112" s="65"/>
      <c r="G112" s="65"/>
      <c r="H112" s="65"/>
      <c r="I112" s="65"/>
      <c r="J112" s="201"/>
      <c r="K112" s="201"/>
      <c r="L112" s="65"/>
      <c r="M112" s="65"/>
      <c r="N112" s="65"/>
      <c r="O112" s="65"/>
      <c r="P112" s="65"/>
      <c r="Q112" s="65"/>
      <c r="R112" s="65"/>
      <c r="S112" s="65"/>
      <c r="T112" s="65"/>
      <c r="U112" s="65"/>
    </row>
    <row r="113" spans="1:21" x14ac:dyDescent="0.25">
      <c r="A113" s="201"/>
      <c r="B113" s="65"/>
      <c r="C113" s="65"/>
      <c r="D113" s="202"/>
      <c r="E113" s="65"/>
      <c r="F113" s="65"/>
      <c r="G113" s="65"/>
      <c r="H113" s="65"/>
      <c r="I113" s="65"/>
      <c r="J113" s="201"/>
      <c r="K113" s="201"/>
      <c r="L113" s="65"/>
      <c r="M113" s="65"/>
      <c r="N113" s="65"/>
      <c r="O113" s="65"/>
      <c r="P113" s="65"/>
      <c r="Q113" s="65"/>
      <c r="R113" s="65"/>
      <c r="S113" s="65"/>
      <c r="T113" s="65"/>
      <c r="U113" s="65"/>
    </row>
    <row r="114" spans="1:21" x14ac:dyDescent="0.25">
      <c r="A114"/>
      <c r="J114"/>
      <c r="K114"/>
    </row>
    <row r="115" spans="1:21" x14ac:dyDescent="0.25">
      <c r="A115"/>
      <c r="J115"/>
      <c r="K115"/>
    </row>
    <row r="116" spans="1:21" x14ac:dyDescent="0.25">
      <c r="A116"/>
      <c r="J116"/>
      <c r="K116"/>
    </row>
    <row r="117" spans="1:21" x14ac:dyDescent="0.25">
      <c r="A117"/>
      <c r="J117"/>
      <c r="K117"/>
    </row>
    <row r="118" spans="1:21" x14ac:dyDescent="0.25">
      <c r="A118"/>
      <c r="J118"/>
      <c r="K118"/>
    </row>
    <row r="119" spans="1:21" x14ac:dyDescent="0.25">
      <c r="A119"/>
      <c r="J119"/>
      <c r="K119"/>
    </row>
    <row r="120" spans="1:21" x14ac:dyDescent="0.25">
      <c r="A120"/>
      <c r="J120"/>
      <c r="K120"/>
    </row>
    <row r="121" spans="1:21" x14ac:dyDescent="0.25">
      <c r="A121"/>
      <c r="J121"/>
      <c r="K121"/>
    </row>
    <row r="122" spans="1:21" x14ac:dyDescent="0.25">
      <c r="A122"/>
      <c r="J122"/>
      <c r="K122"/>
    </row>
    <row r="123" spans="1:21" x14ac:dyDescent="0.25">
      <c r="A123"/>
      <c r="J123"/>
      <c r="K123"/>
    </row>
    <row r="124" spans="1:21" x14ac:dyDescent="0.25">
      <c r="A124"/>
      <c r="J124"/>
      <c r="K124"/>
    </row>
    <row r="125" spans="1:21" x14ac:dyDescent="0.25">
      <c r="A125"/>
      <c r="J125"/>
      <c r="K125"/>
    </row>
    <row r="126" spans="1:21" x14ac:dyDescent="0.25">
      <c r="A126"/>
      <c r="J126"/>
      <c r="K126"/>
    </row>
    <row r="127" spans="1:21" x14ac:dyDescent="0.25">
      <c r="A127"/>
      <c r="J127"/>
      <c r="K127"/>
    </row>
    <row r="128" spans="1:21" x14ac:dyDescent="0.25">
      <c r="A128"/>
      <c r="J128"/>
      <c r="K128"/>
    </row>
    <row r="129" spans="1:11" x14ac:dyDescent="0.25">
      <c r="A129"/>
      <c r="J129"/>
      <c r="K129"/>
    </row>
    <row r="130" spans="1:11" x14ac:dyDescent="0.25">
      <c r="A130"/>
      <c r="J130"/>
      <c r="K130"/>
    </row>
    <row r="131" spans="1:11" x14ac:dyDescent="0.25">
      <c r="A131"/>
      <c r="J131"/>
      <c r="K131"/>
    </row>
    <row r="132" spans="1:11" x14ac:dyDescent="0.25">
      <c r="A132"/>
      <c r="J132"/>
      <c r="K132"/>
    </row>
    <row r="133" spans="1:11" x14ac:dyDescent="0.25">
      <c r="A133"/>
      <c r="J133"/>
      <c r="K133"/>
    </row>
    <row r="134" spans="1:11" x14ac:dyDescent="0.25">
      <c r="A134"/>
      <c r="J134"/>
      <c r="K134"/>
    </row>
    <row r="135" spans="1:11" x14ac:dyDescent="0.25">
      <c r="A135"/>
      <c r="J135"/>
      <c r="K135"/>
    </row>
    <row r="136" spans="1:11" x14ac:dyDescent="0.25">
      <c r="A136"/>
      <c r="J136"/>
      <c r="K136"/>
    </row>
    <row r="137" spans="1:11" x14ac:dyDescent="0.25">
      <c r="A137"/>
      <c r="J137"/>
      <c r="K137"/>
    </row>
    <row r="138" spans="1:11" x14ac:dyDescent="0.25">
      <c r="A138"/>
      <c r="J138"/>
      <c r="K138"/>
    </row>
    <row r="139" spans="1:11" x14ac:dyDescent="0.25">
      <c r="A139"/>
      <c r="J139"/>
      <c r="K139"/>
    </row>
    <row r="140" spans="1:11" x14ac:dyDescent="0.25">
      <c r="A140"/>
      <c r="J140"/>
      <c r="K140"/>
    </row>
    <row r="141" spans="1:11" x14ac:dyDescent="0.25">
      <c r="A141"/>
      <c r="J141"/>
      <c r="K141"/>
    </row>
    <row r="142" spans="1:11" x14ac:dyDescent="0.25">
      <c r="A142"/>
      <c r="J142"/>
      <c r="K142"/>
    </row>
    <row r="143" spans="1:11" x14ac:dyDescent="0.25">
      <c r="A143"/>
      <c r="J143"/>
      <c r="K143"/>
    </row>
    <row r="144" spans="1:11" x14ac:dyDescent="0.25">
      <c r="A144"/>
      <c r="J144"/>
      <c r="K144"/>
    </row>
    <row r="145" spans="1:11" x14ac:dyDescent="0.25">
      <c r="A145"/>
      <c r="J145"/>
      <c r="K145"/>
    </row>
    <row r="146" spans="1:11" x14ac:dyDescent="0.25">
      <c r="A146"/>
      <c r="J146"/>
      <c r="K146"/>
    </row>
    <row r="147" spans="1:11" x14ac:dyDescent="0.25">
      <c r="A147"/>
      <c r="J147"/>
      <c r="K147"/>
    </row>
    <row r="148" spans="1:11" x14ac:dyDescent="0.25">
      <c r="A148"/>
      <c r="J148"/>
      <c r="K148"/>
    </row>
    <row r="149" spans="1:11" x14ac:dyDescent="0.25">
      <c r="A149"/>
      <c r="J149"/>
      <c r="K149"/>
    </row>
    <row r="150" spans="1:11" x14ac:dyDescent="0.25">
      <c r="A150"/>
      <c r="J150"/>
      <c r="K150"/>
    </row>
    <row r="151" spans="1:11" x14ac:dyDescent="0.25">
      <c r="J151"/>
      <c r="K151"/>
    </row>
    <row r="152" spans="1:11" x14ac:dyDescent="0.25">
      <c r="J152"/>
      <c r="K152"/>
    </row>
    <row r="153" spans="1:11" x14ac:dyDescent="0.25">
      <c r="J153"/>
      <c r="K153"/>
    </row>
    <row r="154" spans="1:11" x14ac:dyDescent="0.25">
      <c r="J154"/>
      <c r="K154"/>
    </row>
    <row r="155" spans="1:11" x14ac:dyDescent="0.25">
      <c r="J155"/>
      <c r="K155"/>
    </row>
    <row r="156" spans="1:11" x14ac:dyDescent="0.25">
      <c r="J156"/>
      <c r="K156"/>
    </row>
    <row r="157" spans="1:11" x14ac:dyDescent="0.25">
      <c r="J157"/>
      <c r="K157"/>
    </row>
    <row r="158" spans="1:11" x14ac:dyDescent="0.25">
      <c r="J158"/>
      <c r="K158"/>
    </row>
    <row r="159" spans="1:11" x14ac:dyDescent="0.25">
      <c r="J159"/>
      <c r="K159"/>
    </row>
    <row r="160" spans="1:11" x14ac:dyDescent="0.25">
      <c r="J160"/>
      <c r="K160"/>
    </row>
    <row r="161" spans="10:11" x14ac:dyDescent="0.25">
      <c r="J161"/>
      <c r="K161"/>
    </row>
    <row r="162" spans="10:11" x14ac:dyDescent="0.25">
      <c r="J162"/>
      <c r="K162"/>
    </row>
    <row r="163" spans="10:11" x14ac:dyDescent="0.25">
      <c r="J163"/>
      <c r="K163"/>
    </row>
    <row r="164" spans="10:11" x14ac:dyDescent="0.25">
      <c r="J164"/>
      <c r="K164"/>
    </row>
    <row r="165" spans="10:11" x14ac:dyDescent="0.25">
      <c r="J165"/>
      <c r="K165"/>
    </row>
    <row r="166" spans="10:11" x14ac:dyDescent="0.25">
      <c r="J166"/>
      <c r="K166"/>
    </row>
    <row r="167" spans="10:11" x14ac:dyDescent="0.25">
      <c r="J167"/>
      <c r="K167"/>
    </row>
    <row r="168" spans="10:11" x14ac:dyDescent="0.25">
      <c r="J168"/>
      <c r="K168"/>
    </row>
    <row r="169" spans="10:11" x14ac:dyDescent="0.25">
      <c r="J169"/>
      <c r="K169"/>
    </row>
    <row r="170" spans="10:11" x14ac:dyDescent="0.25">
      <c r="J170"/>
      <c r="K170"/>
    </row>
    <row r="171" spans="10:11" x14ac:dyDescent="0.25">
      <c r="J171"/>
      <c r="K171"/>
    </row>
    <row r="172" spans="10:11" x14ac:dyDescent="0.25">
      <c r="J172"/>
      <c r="K172"/>
    </row>
    <row r="173" spans="10:11" x14ac:dyDescent="0.25">
      <c r="J173"/>
      <c r="K173"/>
    </row>
    <row r="174" spans="10:11" x14ac:dyDescent="0.25">
      <c r="J174"/>
      <c r="K174"/>
    </row>
    <row r="175" spans="10:11" x14ac:dyDescent="0.25">
      <c r="J175"/>
      <c r="K175"/>
    </row>
    <row r="176" spans="10:11" x14ac:dyDescent="0.25">
      <c r="J176"/>
      <c r="K176"/>
    </row>
    <row r="177" spans="10:11" x14ac:dyDescent="0.25">
      <c r="J177"/>
      <c r="K177"/>
    </row>
    <row r="178" spans="10:11" x14ac:dyDescent="0.25">
      <c r="J178"/>
      <c r="K178"/>
    </row>
    <row r="179" spans="10:11" x14ac:dyDescent="0.25">
      <c r="J179"/>
      <c r="K179"/>
    </row>
    <row r="180" spans="10:11" x14ac:dyDescent="0.25">
      <c r="J180"/>
      <c r="K180"/>
    </row>
    <row r="181" spans="10:11" x14ac:dyDescent="0.25">
      <c r="J181"/>
      <c r="K181"/>
    </row>
    <row r="182" spans="10:11" x14ac:dyDescent="0.25">
      <c r="J182"/>
      <c r="K182"/>
    </row>
    <row r="183" spans="10:11" x14ac:dyDescent="0.25">
      <c r="J183"/>
      <c r="K183"/>
    </row>
    <row r="184" spans="10:11" x14ac:dyDescent="0.25">
      <c r="J184"/>
      <c r="K184"/>
    </row>
    <row r="185" spans="10:11" x14ac:dyDescent="0.25">
      <c r="J185"/>
      <c r="K185"/>
    </row>
    <row r="186" spans="10:11" x14ac:dyDescent="0.25">
      <c r="J186"/>
      <c r="K186"/>
    </row>
    <row r="187" spans="10:11" x14ac:dyDescent="0.25">
      <c r="J187"/>
      <c r="K187"/>
    </row>
    <row r="188" spans="10:11" x14ac:dyDescent="0.25">
      <c r="J188"/>
      <c r="K188"/>
    </row>
    <row r="189" spans="10:11" x14ac:dyDescent="0.25">
      <c r="J189"/>
      <c r="K189"/>
    </row>
    <row r="190" spans="10:11" x14ac:dyDescent="0.25">
      <c r="J190"/>
      <c r="K190"/>
    </row>
    <row r="191" spans="10:11" x14ac:dyDescent="0.25">
      <c r="J191"/>
      <c r="K191"/>
    </row>
    <row r="192" spans="10:11" x14ac:dyDescent="0.25">
      <c r="J192"/>
      <c r="K192"/>
    </row>
    <row r="193" spans="10:11" x14ac:dyDescent="0.25">
      <c r="J193"/>
      <c r="K193"/>
    </row>
    <row r="194" spans="10:11" x14ac:dyDescent="0.25">
      <c r="J194"/>
      <c r="K194"/>
    </row>
    <row r="195" spans="10:11" x14ac:dyDescent="0.25">
      <c r="J195"/>
      <c r="K195"/>
    </row>
    <row r="196" spans="10:11" x14ac:dyDescent="0.25">
      <c r="J196"/>
      <c r="K196"/>
    </row>
    <row r="197" spans="10:11" x14ac:dyDescent="0.25">
      <c r="J197"/>
      <c r="K197"/>
    </row>
    <row r="198" spans="10:11" x14ac:dyDescent="0.25">
      <c r="J198"/>
      <c r="K198"/>
    </row>
    <row r="199" spans="10:11" x14ac:dyDescent="0.25">
      <c r="J199"/>
      <c r="K199"/>
    </row>
    <row r="200" spans="10:11" x14ac:dyDescent="0.25">
      <c r="J200"/>
      <c r="K200"/>
    </row>
    <row r="201" spans="10:11" x14ac:dyDescent="0.25">
      <c r="J201"/>
      <c r="K201"/>
    </row>
    <row r="202" spans="10:11" x14ac:dyDescent="0.25">
      <c r="J202"/>
      <c r="K202"/>
    </row>
    <row r="203" spans="10:11" x14ac:dyDescent="0.25">
      <c r="J203"/>
      <c r="K203"/>
    </row>
    <row r="204" spans="10:11" x14ac:dyDescent="0.25">
      <c r="J204"/>
      <c r="K204"/>
    </row>
    <row r="205" spans="10:11" x14ac:dyDescent="0.25">
      <c r="J205"/>
      <c r="K205"/>
    </row>
    <row r="206" spans="10:11" x14ac:dyDescent="0.25">
      <c r="J206"/>
      <c r="K206"/>
    </row>
    <row r="207" spans="10:11" x14ac:dyDescent="0.25">
      <c r="J207"/>
      <c r="K207"/>
    </row>
    <row r="208" spans="10:11" x14ac:dyDescent="0.25">
      <c r="J208"/>
      <c r="K208"/>
    </row>
    <row r="209" spans="10:11" x14ac:dyDescent="0.25">
      <c r="J209"/>
      <c r="K209"/>
    </row>
    <row r="210" spans="10:11" x14ac:dyDescent="0.25">
      <c r="J210"/>
      <c r="K210"/>
    </row>
    <row r="211" spans="10:11" x14ac:dyDescent="0.25">
      <c r="J211"/>
      <c r="K211"/>
    </row>
    <row r="212" spans="10:11" x14ac:dyDescent="0.25">
      <c r="J212"/>
      <c r="K212"/>
    </row>
    <row r="213" spans="10:11" x14ac:dyDescent="0.25">
      <c r="J213"/>
      <c r="K213"/>
    </row>
    <row r="214" spans="10:11" x14ac:dyDescent="0.25">
      <c r="J214"/>
      <c r="K214"/>
    </row>
    <row r="215" spans="10:11" x14ac:dyDescent="0.25">
      <c r="J215"/>
      <c r="K215"/>
    </row>
    <row r="216" spans="10:11" x14ac:dyDescent="0.25">
      <c r="J216"/>
      <c r="K216"/>
    </row>
    <row r="217" spans="10:11" x14ac:dyDescent="0.25">
      <c r="J217"/>
      <c r="K217"/>
    </row>
    <row r="218" spans="10:11" x14ac:dyDescent="0.25">
      <c r="J218"/>
      <c r="K218"/>
    </row>
    <row r="219" spans="10:11" x14ac:dyDescent="0.25">
      <c r="J219"/>
      <c r="K219"/>
    </row>
    <row r="220" spans="10:11" x14ac:dyDescent="0.25">
      <c r="J220"/>
      <c r="K220"/>
    </row>
    <row r="221" spans="10:11" x14ac:dyDescent="0.25">
      <c r="J221"/>
      <c r="K221"/>
    </row>
    <row r="222" spans="10:11" x14ac:dyDescent="0.25">
      <c r="J222"/>
      <c r="K222"/>
    </row>
    <row r="223" spans="10:11" x14ac:dyDescent="0.25">
      <c r="J223"/>
      <c r="K223"/>
    </row>
    <row r="224" spans="10:11" x14ac:dyDescent="0.25">
      <c r="J224"/>
      <c r="K224"/>
    </row>
    <row r="225" spans="10:11" x14ac:dyDescent="0.25">
      <c r="J225"/>
      <c r="K225"/>
    </row>
    <row r="226" spans="10:11" x14ac:dyDescent="0.25">
      <c r="J226"/>
      <c r="K226"/>
    </row>
    <row r="227" spans="10:11" x14ac:dyDescent="0.25">
      <c r="J227"/>
      <c r="K227"/>
    </row>
    <row r="228" spans="10:11" x14ac:dyDescent="0.25">
      <c r="J228"/>
      <c r="K228"/>
    </row>
    <row r="229" spans="10:11" x14ac:dyDescent="0.25">
      <c r="J229"/>
      <c r="K229"/>
    </row>
    <row r="230" spans="10:11" x14ac:dyDescent="0.25">
      <c r="J230"/>
      <c r="K230"/>
    </row>
    <row r="231" spans="10:11" x14ac:dyDescent="0.25">
      <c r="J231"/>
      <c r="K231"/>
    </row>
    <row r="232" spans="10:11" x14ac:dyDescent="0.25">
      <c r="J232"/>
      <c r="K232"/>
    </row>
    <row r="233" spans="10:11" x14ac:dyDescent="0.25">
      <c r="J233"/>
      <c r="K233"/>
    </row>
    <row r="234" spans="10:11" x14ac:dyDescent="0.25">
      <c r="J234"/>
      <c r="K234"/>
    </row>
    <row r="235" spans="10:11" x14ac:dyDescent="0.25">
      <c r="J235"/>
      <c r="K235"/>
    </row>
    <row r="236" spans="10:11" x14ac:dyDescent="0.25">
      <c r="J236"/>
      <c r="K236"/>
    </row>
    <row r="237" spans="10:11" x14ac:dyDescent="0.25">
      <c r="J237"/>
      <c r="K237"/>
    </row>
    <row r="238" spans="10:11" x14ac:dyDescent="0.25">
      <c r="J238"/>
      <c r="K238"/>
    </row>
    <row r="239" spans="10:11" x14ac:dyDescent="0.25">
      <c r="J239"/>
      <c r="K239"/>
    </row>
    <row r="240" spans="10:11" x14ac:dyDescent="0.25">
      <c r="J240"/>
      <c r="K240"/>
    </row>
    <row r="241" spans="10:11" x14ac:dyDescent="0.25">
      <c r="J241"/>
      <c r="K241"/>
    </row>
    <row r="242" spans="10:11" x14ac:dyDescent="0.25">
      <c r="J242"/>
      <c r="K242"/>
    </row>
    <row r="243" spans="10:11" x14ac:dyDescent="0.25">
      <c r="J243"/>
      <c r="K243"/>
    </row>
    <row r="244" spans="10:11" x14ac:dyDescent="0.25">
      <c r="J244"/>
      <c r="K244"/>
    </row>
    <row r="245" spans="10:11" x14ac:dyDescent="0.25">
      <c r="J245"/>
      <c r="K245"/>
    </row>
    <row r="246" spans="10:11" x14ac:dyDescent="0.25">
      <c r="J246"/>
      <c r="K246"/>
    </row>
    <row r="247" spans="10:11" x14ac:dyDescent="0.25">
      <c r="J247"/>
      <c r="K247"/>
    </row>
    <row r="248" spans="10:11" x14ac:dyDescent="0.25">
      <c r="J248"/>
      <c r="K248"/>
    </row>
    <row r="249" spans="10:11" x14ac:dyDescent="0.25">
      <c r="J249"/>
      <c r="K249"/>
    </row>
    <row r="250" spans="10:11" x14ac:dyDescent="0.25">
      <c r="J250"/>
      <c r="K250"/>
    </row>
    <row r="251" spans="10:11" x14ac:dyDescent="0.25">
      <c r="J251"/>
      <c r="K251"/>
    </row>
    <row r="252" spans="10:11" x14ac:dyDescent="0.25">
      <c r="J252"/>
      <c r="K252"/>
    </row>
    <row r="253" spans="10:11" x14ac:dyDescent="0.25">
      <c r="J253"/>
      <c r="K253"/>
    </row>
    <row r="254" spans="10:11" x14ac:dyDescent="0.25">
      <c r="J254"/>
      <c r="K254"/>
    </row>
    <row r="255" spans="10:11" x14ac:dyDescent="0.25">
      <c r="J255"/>
      <c r="K255"/>
    </row>
    <row r="256" spans="10:11" x14ac:dyDescent="0.25">
      <c r="J256"/>
      <c r="K256"/>
    </row>
    <row r="257" spans="10:11" x14ac:dyDescent="0.25">
      <c r="J257"/>
      <c r="K257"/>
    </row>
    <row r="258" spans="10:11" x14ac:dyDescent="0.25">
      <c r="J258"/>
      <c r="K258"/>
    </row>
    <row r="259" spans="10:11" x14ac:dyDescent="0.25">
      <c r="J259"/>
      <c r="K259"/>
    </row>
    <row r="260" spans="10:11" x14ac:dyDescent="0.25">
      <c r="J260"/>
      <c r="K260"/>
    </row>
    <row r="261" spans="10:11" x14ac:dyDescent="0.25">
      <c r="J261"/>
      <c r="K261"/>
    </row>
    <row r="262" spans="10:11" x14ac:dyDescent="0.25">
      <c r="J262"/>
      <c r="K262"/>
    </row>
    <row r="263" spans="10:11" x14ac:dyDescent="0.25">
      <c r="J263"/>
      <c r="K263"/>
    </row>
  </sheetData>
  <mergeCells count="63">
    <mergeCell ref="B75:D75"/>
    <mergeCell ref="E77:G77"/>
    <mergeCell ref="H36:H41"/>
    <mergeCell ref="H68:H74"/>
    <mergeCell ref="B74:D74"/>
    <mergeCell ref="B49:B52"/>
    <mergeCell ref="C49:C52"/>
    <mergeCell ref="H49:H53"/>
    <mergeCell ref="B36:B40"/>
    <mergeCell ref="C36:C40"/>
    <mergeCell ref="I68:I74"/>
    <mergeCell ref="I61:I67"/>
    <mergeCell ref="I54:I60"/>
    <mergeCell ref="B54:B59"/>
    <mergeCell ref="C54:C59"/>
    <mergeCell ref="H54:H60"/>
    <mergeCell ref="B60:D60"/>
    <mergeCell ref="B61:B66"/>
    <mergeCell ref="C61:C66"/>
    <mergeCell ref="H61:H67"/>
    <mergeCell ref="B67:D67"/>
    <mergeCell ref="B68:B73"/>
    <mergeCell ref="C68:C73"/>
    <mergeCell ref="B35:D35"/>
    <mergeCell ref="I49:I53"/>
    <mergeCell ref="B53:D53"/>
    <mergeCell ref="B42:B47"/>
    <mergeCell ref="C42:C47"/>
    <mergeCell ref="H42:H48"/>
    <mergeCell ref="I42:I48"/>
    <mergeCell ref="B48:D48"/>
    <mergeCell ref="B8:H8"/>
    <mergeCell ref="I11:I13"/>
    <mergeCell ref="B14:B16"/>
    <mergeCell ref="C14:C16"/>
    <mergeCell ref="H14:H17"/>
    <mergeCell ref="I14:I17"/>
    <mergeCell ref="B17:D17"/>
    <mergeCell ref="B11:C13"/>
    <mergeCell ref="D11:D13"/>
    <mergeCell ref="E11:G11"/>
    <mergeCell ref="H11:H13"/>
    <mergeCell ref="B2:I2"/>
    <mergeCell ref="B4:I4"/>
    <mergeCell ref="B5:H5"/>
    <mergeCell ref="B6:H6"/>
    <mergeCell ref="B7:H7"/>
    <mergeCell ref="F80:G80"/>
    <mergeCell ref="H80:I80"/>
    <mergeCell ref="F79:G79"/>
    <mergeCell ref="H79:I79"/>
    <mergeCell ref="B9:H9"/>
    <mergeCell ref="B18:B27"/>
    <mergeCell ref="C18:C27"/>
    <mergeCell ref="H18:H28"/>
    <mergeCell ref="I18:I28"/>
    <mergeCell ref="B28:D28"/>
    <mergeCell ref="I36:I41"/>
    <mergeCell ref="B41:D41"/>
    <mergeCell ref="B29:B34"/>
    <mergeCell ref="C29:C34"/>
    <mergeCell ref="H29:H35"/>
    <mergeCell ref="I29:I35"/>
  </mergeCells>
  <dataValidations count="1">
    <dataValidation type="list" showInputMessage="1" showErrorMessage="1" sqref="E14:G16 E68:G73 E61:G66 E54:G59 E49:G52 E42:G47 E36:G40 E29:G34 E18:G27" xr:uid="{00000000-0002-0000-0800-000000000000}">
      <formula1>$I$5:$I$9</formula1>
    </dataValidation>
  </dataValidations>
  <pageMargins left="0" right="0" top="0.75" bottom="0.75" header="0.3" footer="0.3"/>
  <pageSetup scale="60" fitToHeight="2" orientation="portrait" r:id="rId1"/>
  <rowBreaks count="2" manualBreakCount="2">
    <brk id="35" min="1" max="8" man="1"/>
    <brk id="60" min="1"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Concertacion </vt:lpstr>
      <vt:lpstr>MANUAL</vt:lpstr>
      <vt:lpstr>ANEXO 1</vt:lpstr>
      <vt:lpstr>Seguimiento 2</vt:lpstr>
      <vt:lpstr>Seguimiento 3</vt:lpstr>
      <vt:lpstr>Seguimiento 4</vt:lpstr>
      <vt:lpstr>Final</vt:lpstr>
      <vt:lpstr>Componente de Gestion Adicional</vt:lpstr>
      <vt:lpstr>ANEXO 2</vt:lpstr>
      <vt:lpstr>ANEXO 3</vt:lpstr>
      <vt:lpstr>Instructivo</vt:lpstr>
      <vt:lpstr>'ANEXO 1'!Área_de_impresión</vt:lpstr>
      <vt:lpstr>'ANEXO 2'!Área_de_impresión</vt:lpstr>
      <vt:lpstr>'ANEXO 3'!Área_de_impresión</vt:lpstr>
      <vt:lpstr>'Componente de Gestion Adicional'!Área_de_impresión</vt:lpstr>
      <vt:lpstr>MANUAL!Área_de_impresión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Paola Ortiz Gracia</dc:creator>
  <cp:lastModifiedBy>Fiber Group</cp:lastModifiedBy>
  <cp:revision/>
  <cp:lastPrinted>2020-11-03T16:45:02Z</cp:lastPrinted>
  <dcterms:created xsi:type="dcterms:W3CDTF">2014-03-17T17:12:16Z</dcterms:created>
  <dcterms:modified xsi:type="dcterms:W3CDTF">2024-04-22T15:13:57Z</dcterms:modified>
</cp:coreProperties>
</file>